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7245" windowHeight="8715" activeTab="0"/>
  </bookViews>
  <sheets>
    <sheet name="Foglio1" sheetId="1" r:id="rId1"/>
    <sheet name="base" sheetId="2" r:id="rId2"/>
    <sheet name="superiore" sheetId="3" r:id="rId3"/>
  </sheets>
  <definedNames>
    <definedName name="_xlnm._FilterDatabase" localSheetId="1" hidden="1">'base'!$CP$1:$CP$940</definedName>
    <definedName name="_xlnm._FilterDatabase" localSheetId="2" hidden="1">'superiore'!$BD$1:$BD$848</definedName>
    <definedName name="_xlnm.Print_Area" localSheetId="1">'base'!$A$4:$FC$193</definedName>
    <definedName name="_xlnm.Print_Area" localSheetId="2">'superiore'!$A$3:$DQ$104</definedName>
    <definedName name="_xlnm.Print_Titles" localSheetId="1">'base'!$A:$F,'base'!$2:$4</definedName>
    <definedName name="_xlnm.Print_Titles" localSheetId="2">'superiore'!$A:$F,'superiore'!$2:$4</definedName>
  </definedNames>
  <calcPr fullCalcOnLoad="1"/>
</workbook>
</file>

<file path=xl/sharedStrings.xml><?xml version="1.0" encoding="utf-8"?>
<sst xmlns="http://schemas.openxmlformats.org/spreadsheetml/2006/main" count="3759" uniqueCount="1457">
  <si>
    <t xml:space="preserve"> Anno Finanziario 2006  -  CAP 3827     FINANZIAMENTO   COMPLESSIVO                                                                                            Centro di  Responsabilità:   Ufficio Scolastico Regionale per le Marche</t>
  </si>
  <si>
    <t>PESARO ISA"MENGARONI"</t>
  </si>
  <si>
    <t>PESARO ITA"CECCHI"</t>
  </si>
  <si>
    <t>PESARO ITC"BRAMANTE"</t>
  </si>
  <si>
    <t>PESARO ITG"GENGA"</t>
  </si>
  <si>
    <t>SASSOCORVARO POLO SCOLASTICO MONTEFELTRO</t>
  </si>
  <si>
    <t>URBANIA POLO"ROVERE"</t>
  </si>
  <si>
    <t>URBINO RAFFAELLO" L CLASSICO</t>
  </si>
  <si>
    <t>URBINO"LAURANA"POLO S.1</t>
  </si>
  <si>
    <t>URBINO IST.ARTE</t>
  </si>
  <si>
    <t>PSCT70200X</t>
  </si>
  <si>
    <t>CENTRO TERRITORIALE</t>
  </si>
  <si>
    <t>URBINO ITIS"MATTEI"</t>
  </si>
  <si>
    <r>
      <t xml:space="preserve"> </t>
    </r>
    <r>
      <rPr>
        <sz val="12"/>
        <rFont val="Arial"/>
        <family val="2"/>
      </rPr>
      <t xml:space="preserve">Anno Finanziario 2003 </t>
    </r>
    <r>
      <rPr>
        <sz val="10"/>
        <rFont val="Arial"/>
        <family val="0"/>
      </rPr>
      <t xml:space="preserve"> -  CAP 3827     FINANZIAMENTO   COMPLESSIVO                                                                                            Centro di  Responsabilità:   Ufficio Scolastico Regionale per le Marche</t>
    </r>
  </si>
  <si>
    <t>Parametri di riferimento (ORGANICO DI FATTO)</t>
  </si>
  <si>
    <t>Infanzia, Primaria e Secondaria di 1° grado</t>
  </si>
  <si>
    <t>Scuola secondaria di 2 grado</t>
  </si>
  <si>
    <t>Totale</t>
  </si>
  <si>
    <t>Totale personale</t>
  </si>
  <si>
    <t>Personale docente</t>
  </si>
  <si>
    <t xml:space="preserve">Personale ATA </t>
  </si>
  <si>
    <t>Alunni</t>
  </si>
  <si>
    <t>Coefficiente di recupero</t>
  </si>
  <si>
    <t>differenze tra 2005 e 2004</t>
  </si>
  <si>
    <t>Finanziamento 2005</t>
  </si>
  <si>
    <t>SCUOLA di BASE</t>
  </si>
  <si>
    <t>SCUOLA SUPERIORE</t>
  </si>
  <si>
    <t>TOTALE CSA</t>
  </si>
  <si>
    <t>scuola base</t>
  </si>
  <si>
    <t>scuola superiore</t>
  </si>
  <si>
    <t>Classi</t>
  </si>
  <si>
    <t>TOTALE</t>
  </si>
  <si>
    <t>ANCONA</t>
  </si>
  <si>
    <t>ASCOLI PICENO</t>
  </si>
  <si>
    <t>MACERATA</t>
  </si>
  <si>
    <t>PESARO URBINO</t>
  </si>
  <si>
    <t>Ancona</t>
  </si>
  <si>
    <t>Macerata</t>
  </si>
  <si>
    <t>Sezioni</t>
  </si>
  <si>
    <t>ORGANICO DI DIRITTO</t>
  </si>
  <si>
    <t>ORGANICO DI FATTO</t>
  </si>
  <si>
    <t>ORGANICO DIRITTO</t>
  </si>
  <si>
    <t>ORGANICO FATTO</t>
  </si>
  <si>
    <t>Scuola dell'infanzia</t>
  </si>
  <si>
    <t>Scuola primaria</t>
  </si>
  <si>
    <t>Scuola secondaria I Grado</t>
  </si>
  <si>
    <t>ID</t>
  </si>
  <si>
    <t>TIPO</t>
  </si>
  <si>
    <t>CODICE</t>
  </si>
  <si>
    <t>ISTITUTO</t>
  </si>
  <si>
    <t>COMUNE</t>
  </si>
  <si>
    <t>Totale bambini scuola infanzia</t>
  </si>
  <si>
    <t>Docenti escluso il sostegno</t>
  </si>
  <si>
    <t>Docenti di sostegno</t>
  </si>
  <si>
    <t>Totale docenti</t>
  </si>
  <si>
    <t>Totale alunni scuola primaria</t>
  </si>
  <si>
    <t xml:space="preserve">Docenti escluso il sostegno </t>
  </si>
  <si>
    <t>Totale alunni Scuola secondaria I grado</t>
  </si>
  <si>
    <t>Personale ATA</t>
  </si>
  <si>
    <t>Educatori</t>
  </si>
  <si>
    <t xml:space="preserve"> totali Classi</t>
  </si>
  <si>
    <t xml:space="preserve">Totale alunni </t>
  </si>
  <si>
    <t>AN</t>
  </si>
  <si>
    <t>ANIC80400C</t>
  </si>
  <si>
    <t>ANIC81100G</t>
  </si>
  <si>
    <t>ANIC81200B</t>
  </si>
  <si>
    <t>ANIC813007</t>
  </si>
  <si>
    <t>ANIC81600P</t>
  </si>
  <si>
    <t>ANIC81700E</t>
  </si>
  <si>
    <t>ANIC81800A</t>
  </si>
  <si>
    <t>ANIC819006</t>
  </si>
  <si>
    <t>ANIC82000A</t>
  </si>
  <si>
    <t>ANIC80800Q</t>
  </si>
  <si>
    <t>Arcevia</t>
  </si>
  <si>
    <t>ANIC81500V</t>
  </si>
  <si>
    <t>Camerano</t>
  </si>
  <si>
    <t>ANIC83100R</t>
  </si>
  <si>
    <t>Castelfidardo</t>
  </si>
  <si>
    <t>ANIC84100B</t>
  </si>
  <si>
    <t>ANIC827005</t>
  </si>
  <si>
    <t>Cerreto d'Esi</t>
  </si>
  <si>
    <t>ANIC821006</t>
  </si>
  <si>
    <t>Chiaravalle</t>
  </si>
  <si>
    <t>ANIC822002</t>
  </si>
  <si>
    <t>ANIC834008</t>
  </si>
  <si>
    <t>Corinaldo</t>
  </si>
  <si>
    <t>ANIC83800G</t>
  </si>
  <si>
    <t>Cupramontana</t>
  </si>
  <si>
    <t>ANIC828001</t>
  </si>
  <si>
    <t>Fabriano</t>
  </si>
  <si>
    <t>ANIC84500P</t>
  </si>
  <si>
    <t>ANIC84600E</t>
  </si>
  <si>
    <t>ANIC82400N</t>
  </si>
  <si>
    <t>Falconara Marittima</t>
  </si>
  <si>
    <t>ANIC82500D</t>
  </si>
  <si>
    <t>ANIC826009</t>
  </si>
  <si>
    <t>ANIC80700X</t>
  </si>
  <si>
    <t>Filottrano</t>
  </si>
  <si>
    <t>ANIC82900R</t>
  </si>
  <si>
    <t>Jesi</t>
  </si>
  <si>
    <t>ANIC830001</t>
  </si>
  <si>
    <t>ANIC83900B</t>
  </si>
  <si>
    <t>ANIC84000G</t>
  </si>
  <si>
    <t>ANIC83200L</t>
  </si>
  <si>
    <t>Loreto</t>
  </si>
  <si>
    <t>ANIC83700Q</t>
  </si>
  <si>
    <t>Maiolati Spontini</t>
  </si>
  <si>
    <t>ANIC83600X</t>
  </si>
  <si>
    <t>Monte Roberto</t>
  </si>
  <si>
    <t>ANIC82300T</t>
  </si>
  <si>
    <t>Montemarciano</t>
  </si>
  <si>
    <t>ANIC814003</t>
  </si>
  <si>
    <t>Numana</t>
  </si>
  <si>
    <t>ANIC842007</t>
  </si>
  <si>
    <r>
      <t>Vedi Nota :</t>
    </r>
    <r>
      <rPr>
        <sz val="10"/>
        <color indexed="8"/>
        <rFont val="Arial"/>
        <family val="2"/>
      </rPr>
      <t xml:space="preserve"> Il finanziamento per l'anno 2006 è stato determinato tenuto conto delle variazioni di organico avvenuto nell'anno 2005 in conseguenza del dimensionamento delle scuole</t>
    </r>
  </si>
  <si>
    <t>Osimo</t>
  </si>
  <si>
    <t>ANIC843003</t>
  </si>
  <si>
    <t>ANIC84400V</t>
  </si>
  <si>
    <t>ANIC81000Q</t>
  </si>
  <si>
    <t>Ostra</t>
  </si>
  <si>
    <t>ANIC80300L</t>
  </si>
  <si>
    <t>Polverigi</t>
  </si>
  <si>
    <t>ANIC835004</t>
  </si>
  <si>
    <t>Ripe</t>
  </si>
  <si>
    <t>ANIC805008</t>
  </si>
  <si>
    <t>San Marcello</t>
  </si>
  <si>
    <t>ANIC806004</t>
  </si>
  <si>
    <t>Sassoferrato</t>
  </si>
  <si>
    <t>ANEE035006</t>
  </si>
  <si>
    <t>Senigallia</t>
  </si>
  <si>
    <t>ANEE036002</t>
  </si>
  <si>
    <t>ANEE03700T</t>
  </si>
  <si>
    <t>ANIC83300C</t>
  </si>
  <si>
    <t>ANIC80900G</t>
  </si>
  <si>
    <t>Serra San Quirico</t>
  </si>
  <si>
    <t>AP</t>
  </si>
  <si>
    <t>APIC812002</t>
  </si>
  <si>
    <t>Acquasanta Terme </t>
  </si>
  <si>
    <t>APIC80800A</t>
  </si>
  <si>
    <t>Acquaviva Picena </t>
  </si>
  <si>
    <t>APIC80500V</t>
  </si>
  <si>
    <t>Amandola </t>
  </si>
  <si>
    <t>APEE00100N</t>
  </si>
  <si>
    <t>Ascoli Piceno</t>
  </si>
  <si>
    <t>APEE004005</t>
  </si>
  <si>
    <t>APEE03500R</t>
  </si>
  <si>
    <t>APEE03600L</t>
  </si>
  <si>
    <t>APMM004004</t>
  </si>
  <si>
    <t>APMM061008</t>
  </si>
  <si>
    <t>APIC820001</t>
  </si>
  <si>
    <t>Castel di Lama </t>
  </si>
  <si>
    <t>APIC82100R</t>
  </si>
  <si>
    <t>APIC81300T</t>
  </si>
  <si>
    <t>Comunanza </t>
  </si>
  <si>
    <t>APIC81900R</t>
  </si>
  <si>
    <t>Cupra Marittima </t>
  </si>
  <si>
    <t>APIC825004</t>
  </si>
  <si>
    <t>Falerone </t>
  </si>
  <si>
    <t>APEE01000C</t>
  </si>
  <si>
    <t>Fermo</t>
  </si>
  <si>
    <t>APEE012004</t>
  </si>
  <si>
    <t>APIC81000A</t>
  </si>
  <si>
    <t>APMM01900T</t>
  </si>
  <si>
    <t>APIC816009</t>
  </si>
  <si>
    <t>Folignano</t>
  </si>
  <si>
    <t>APIC817005</t>
  </si>
  <si>
    <t>APIC80700E</t>
  </si>
  <si>
    <t>Force </t>
  </si>
  <si>
    <t>APEE01300X</t>
  </si>
  <si>
    <t>Grottammare </t>
  </si>
  <si>
    <t>APIC818001</t>
  </si>
  <si>
    <t>APIC809006</t>
  </si>
  <si>
    <t>Montalto delle Marche </t>
  </si>
  <si>
    <t>APEE01900V</t>
  </si>
  <si>
    <t>Monte Urano </t>
  </si>
  <si>
    <t>APEE01500G</t>
  </si>
  <si>
    <t>Montegiorgio </t>
  </si>
  <si>
    <t>APIC82600X</t>
  </si>
  <si>
    <t>APEE01600B</t>
  </si>
  <si>
    <t>Montegranaro </t>
  </si>
  <si>
    <t>APIC824008</t>
  </si>
  <si>
    <t>APEE017007</t>
  </si>
  <si>
    <t>Monteprandone </t>
  </si>
  <si>
    <t>APIC82800G</t>
  </si>
  <si>
    <t>APIC82200L</t>
  </si>
  <si>
    <t>Monterubbiano </t>
  </si>
  <si>
    <t>APIC81500D</t>
  </si>
  <si>
    <t>Offida </t>
  </si>
  <si>
    <t>APIC82700Q</t>
  </si>
  <si>
    <t>Petritoli </t>
  </si>
  <si>
    <t>APEE02200P</t>
  </si>
  <si>
    <t>Porto San Giorgio </t>
  </si>
  <si>
    <t>APIC82300C</t>
  </si>
  <si>
    <t>APEE02300E</t>
  </si>
  <si>
    <t>Porto Sant'Elpidio</t>
  </si>
  <si>
    <t>APEE02400A</t>
  </si>
  <si>
    <t>APMM059008</t>
  </si>
  <si>
    <t>APIC804003</t>
  </si>
  <si>
    <t>Ripatransone </t>
  </si>
  <si>
    <t>APIC811006</t>
  </si>
  <si>
    <t>Roccafluvione </t>
  </si>
  <si>
    <t>APEE02700T</t>
  </si>
  <si>
    <t>San Benedetto del Tronto</t>
  </si>
  <si>
    <t>APEE02800N</t>
  </si>
  <si>
    <t>APEE02900D</t>
  </si>
  <si>
    <t>APMM05700L</t>
  </si>
  <si>
    <t>APMM05800C</t>
  </si>
  <si>
    <t>APIC81400N</t>
  </si>
  <si>
    <t>Santa Vittoria in Matenano </t>
  </si>
  <si>
    <t>APEE032009</t>
  </si>
  <si>
    <t>Sant'Elpidio a Mare </t>
  </si>
  <si>
    <t>APMM062004</t>
  </si>
  <si>
    <t>APIC80600P</t>
  </si>
  <si>
    <t>Spinetoli </t>
  </si>
  <si>
    <t>MC</t>
  </si>
  <si>
    <t>MCIC805002</t>
  </si>
  <si>
    <t>Apiro </t>
  </si>
  <si>
    <t>MCIC825007</t>
  </si>
  <si>
    <t>Appignano </t>
  </si>
  <si>
    <t>MCIC80300A</t>
  </si>
  <si>
    <t>Caldarola </t>
  </si>
  <si>
    <t>MCIC80800D</t>
  </si>
  <si>
    <t>Camerino</t>
  </si>
  <si>
    <t>MCIC809009</t>
  </si>
  <si>
    <t>MCIC80200E</t>
  </si>
  <si>
    <t>Castelraimondo </t>
  </si>
  <si>
    <t>MCIC811009</t>
  </si>
  <si>
    <t>Cingoli </t>
  </si>
  <si>
    <t>MCEE00900B</t>
  </si>
  <si>
    <t>Direzione Didattica Civitanova Marche Via Regina Elena</t>
  </si>
  <si>
    <t>Civitanova Marche</t>
  </si>
  <si>
    <t>MCEE01000G</t>
  </si>
  <si>
    <t>Direzione Didattica Civitanova Marche Via U. Bassi</t>
  </si>
  <si>
    <t>MCEE012007</t>
  </si>
  <si>
    <t>Direzione Didattica Civitanova Marche Via Tacito</t>
  </si>
  <si>
    <t>MCIC83000P</t>
  </si>
  <si>
    <t>MCMM04900R</t>
  </si>
  <si>
    <t>MCIC818004</t>
  </si>
  <si>
    <t>Colmurano</t>
  </si>
  <si>
    <t>MCEE013003</t>
  </si>
  <si>
    <t>Corridonia</t>
  </si>
  <si>
    <t>MCIC812005</t>
  </si>
  <si>
    <t>MCEE00300C</t>
  </si>
  <si>
    <t>MCEE004008</t>
  </si>
  <si>
    <t>MCEE01400V</t>
  </si>
  <si>
    <t>MCIC82700V</t>
  </si>
  <si>
    <t>MCIC82800P</t>
  </si>
  <si>
    <t>MCMM00100Q</t>
  </si>
  <si>
    <t>MCEE01600E</t>
  </si>
  <si>
    <t>Matelica</t>
  </si>
  <si>
    <t>MCIC80700N</t>
  </si>
  <si>
    <t>MCIC81900X</t>
  </si>
  <si>
    <t>Mogliano Marche</t>
  </si>
  <si>
    <t>MCIC82100X</t>
  </si>
  <si>
    <t>Monte San Giusto </t>
  </si>
  <si>
    <t>MCIC826003</t>
  </si>
  <si>
    <t>Montecassiano </t>
  </si>
  <si>
    <t>MCIC82200Q</t>
  </si>
  <si>
    <t>Morrovalle </t>
  </si>
  <si>
    <t>MCIC820004</t>
  </si>
  <si>
    <t>Pieve Torina </t>
  </si>
  <si>
    <t>MCIC817008</t>
  </si>
  <si>
    <t>Pollenza </t>
  </si>
  <si>
    <t>MCIC82900E</t>
  </si>
  <si>
    <t>Porto Recanati </t>
  </si>
  <si>
    <t>MCIC813001</t>
  </si>
  <si>
    <t>Potenza Picena </t>
  </si>
  <si>
    <t>MCIC81400R</t>
  </si>
  <si>
    <t>MCEE02200T</t>
  </si>
  <si>
    <t>Recanati</t>
  </si>
  <si>
    <t>MCEE02300N</t>
  </si>
  <si>
    <t>MCMM048001</t>
  </si>
  <si>
    <t>MCIC80600T</t>
  </si>
  <si>
    <t>San Ginesio </t>
  </si>
  <si>
    <t>MCEE025009</t>
  </si>
  <si>
    <t>San Severino Marche </t>
  </si>
  <si>
    <t>MCIC81000D</t>
  </si>
  <si>
    <t>MCIC804006</t>
  </si>
  <si>
    <t>Sarnano </t>
  </si>
  <si>
    <t>MCIC81500L</t>
  </si>
  <si>
    <t>Tolentino </t>
  </si>
  <si>
    <t>MCIC81600C</t>
  </si>
  <si>
    <t>MCIC82400B</t>
  </si>
  <si>
    <t>Treia </t>
  </si>
  <si>
    <t>PU</t>
  </si>
  <si>
    <t>PSIC807006</t>
  </si>
  <si>
    <t>Acqualagna</t>
  </si>
  <si>
    <t>PSIC808002</t>
  </si>
  <si>
    <t>Apecchio</t>
  </si>
  <si>
    <t>PSIC83500A</t>
  </si>
  <si>
    <t>Cagli</t>
  </si>
  <si>
    <t>PSIC822008</t>
  </si>
  <si>
    <t>Cartoceto</t>
  </si>
  <si>
    <t>PSEE015007</t>
  </si>
  <si>
    <t>Fano</t>
  </si>
  <si>
    <t>PSEE03900Q</t>
  </si>
  <si>
    <t>PSIC829003</t>
  </si>
  <si>
    <t>PSIC830007</t>
  </si>
  <si>
    <t>PSIC83300P</t>
  </si>
  <si>
    <t>PSIC83800T</t>
  </si>
  <si>
    <t>PSIC816001</t>
  </si>
  <si>
    <t>Fermignano</t>
  </si>
  <si>
    <t>PSEE016003</t>
  </si>
  <si>
    <t>Fossombrone</t>
  </si>
  <si>
    <t>PSIC82000L</t>
  </si>
  <si>
    <t>PSIC81200N</t>
  </si>
  <si>
    <t>Gabicce Mare</t>
  </si>
  <si>
    <t>PSIC81100T</t>
  </si>
  <si>
    <t>Macerata Feltria</t>
  </si>
  <si>
    <t>PSIC80300V</t>
  </si>
  <si>
    <t>Mercatino Conca</t>
  </si>
  <si>
    <t>PSEE02100E</t>
  </si>
  <si>
    <t>Mondolfo</t>
  </si>
  <si>
    <t>PSIC83200V</t>
  </si>
  <si>
    <t>Istituto Comprensivo Mondolfo</t>
  </si>
  <si>
    <t>PSIC80500E</t>
  </si>
  <si>
    <t>Montecalvo in Foglia</t>
  </si>
  <si>
    <t>PSIC810002</t>
  </si>
  <si>
    <t>Istituto Comprensivo Montefelcino</t>
  </si>
  <si>
    <t>Montefelcino</t>
  </si>
  <si>
    <t>PSEE037004</t>
  </si>
  <si>
    <t>Montelabbate</t>
  </si>
  <si>
    <t>PSEE02200A</t>
  </si>
  <si>
    <t>Novafeltria</t>
  </si>
  <si>
    <t>PSIC81300D</t>
  </si>
  <si>
    <t>PSIC831003</t>
  </si>
  <si>
    <t>Orciano di Pesaro</t>
  </si>
  <si>
    <t>PSIC814009</t>
  </si>
  <si>
    <t>Pennabilli</t>
  </si>
  <si>
    <t>PSIC83400E</t>
  </si>
  <si>
    <t>Istituto Comprensivo Pergola</t>
  </si>
  <si>
    <t>Pergola</t>
  </si>
  <si>
    <t>PSEE03800X</t>
  </si>
  <si>
    <t>Pesaro</t>
  </si>
  <si>
    <t>PSIC81700R</t>
  </si>
  <si>
    <t>PSIC81800L</t>
  </si>
  <si>
    <t>PSIC82100C</t>
  </si>
  <si>
    <t>PSIC82400X</t>
  </si>
  <si>
    <t>PSIC82500Q</t>
  </si>
  <si>
    <t>PSIC82700B</t>
  </si>
  <si>
    <t>PSIC828007</t>
  </si>
  <si>
    <t>PSIC815005</t>
  </si>
  <si>
    <t>Istituto Comprensivo Piandimeleto</t>
  </si>
  <si>
    <t>Piandimeleto</t>
  </si>
  <si>
    <t>PSIC823004</t>
  </si>
  <si>
    <t>Saltara</t>
  </si>
  <si>
    <t>PSIC81900C</t>
  </si>
  <si>
    <t>San Lorenzo in Campo</t>
  </si>
  <si>
    <t>PSEE02700D</t>
  </si>
  <si>
    <t>Sant'Angelo in Lizzola</t>
  </si>
  <si>
    <t>PSIC80400P</t>
  </si>
  <si>
    <t>Sant'Angelo in Vado</t>
  </si>
  <si>
    <t>PSIC80900T</t>
  </si>
  <si>
    <t>Sassocorvaro</t>
  </si>
  <si>
    <t>PSMM05900X</t>
  </si>
  <si>
    <t>Scuola Media Pian del Bruscolo</t>
  </si>
  <si>
    <t>Tavullia</t>
  </si>
  <si>
    <t>PSIC82600G</t>
  </si>
  <si>
    <t>Urbania</t>
  </si>
  <si>
    <t>PSIC836006</t>
  </si>
  <si>
    <t>Urbino</t>
  </si>
  <si>
    <t>PSIC837002</t>
  </si>
  <si>
    <t>Scuola secondaria II Grado</t>
  </si>
  <si>
    <t>totale Alunni Scuola secondaria II grado</t>
  </si>
  <si>
    <t xml:space="preserve">Docenti (compresi uffici tecnici e arte applicata) escluso sostegno </t>
  </si>
  <si>
    <t>Totali Classi</t>
  </si>
  <si>
    <t xml:space="preserve">totale Alunni </t>
  </si>
  <si>
    <t>ANIS00400L</t>
  </si>
  <si>
    <t>ANIS006008</t>
  </si>
  <si>
    <t>ANPC010006</t>
  </si>
  <si>
    <t>ANPS02000X</t>
  </si>
  <si>
    <t>ANPS03000E</t>
  </si>
  <si>
    <t>ANRC01000T</t>
  </si>
  <si>
    <t>ANSD01000Q</t>
  </si>
  <si>
    <t>ANTD040001</t>
  </si>
  <si>
    <t>ANTF020002</t>
  </si>
  <si>
    <t>ANIS007004</t>
  </si>
  <si>
    <t>ANPC03000B</t>
  </si>
  <si>
    <t>ANPS05000Q</t>
  </si>
  <si>
    <t>ANTD060006</t>
  </si>
  <si>
    <t>ANTF040007</t>
  </si>
  <si>
    <t>ANIS002001</t>
  </si>
  <si>
    <t>ANIS001005</t>
  </si>
  <si>
    <t>ANPC060007</t>
  </si>
  <si>
    <t>ANPS040005</t>
  </si>
  <si>
    <t>ANTD05000G</t>
  </si>
  <si>
    <t>ANTE01000L</t>
  </si>
  <si>
    <t>ANTF03000L</t>
  </si>
  <si>
    <t>ANIS00800X</t>
  </si>
  <si>
    <t>ANIS00900Q</t>
  </si>
  <si>
    <t>ANIS01100Q</t>
  </si>
  <si>
    <t>ANPC040002</t>
  </si>
  <si>
    <t>ANPS010009</t>
  </si>
  <si>
    <t>ANRH010003</t>
  </si>
  <si>
    <t>ANRI070006</t>
  </si>
  <si>
    <t>ANTD02000Q</t>
  </si>
  <si>
    <t>APIS004007</t>
  </si>
  <si>
    <t>APIS00600V</t>
  </si>
  <si>
    <t>APPC02000B</t>
  </si>
  <si>
    <t>APPS01000X</t>
  </si>
  <si>
    <t>APSD01000A</t>
  </si>
  <si>
    <t>APTA010009</t>
  </si>
  <si>
    <t>APTD030001</t>
  </si>
  <si>
    <t>APTE010007</t>
  </si>
  <si>
    <t>APTF02000L</t>
  </si>
  <si>
    <t>APIS00100Q</t>
  </si>
  <si>
    <t>APPC01000R</t>
  </si>
  <si>
    <t>APPS030005</t>
  </si>
  <si>
    <t>APRI02000Q</t>
  </si>
  <si>
    <t>APTD07000B</t>
  </si>
  <si>
    <t>APTF010002</t>
  </si>
  <si>
    <t>APIS00700P</t>
  </si>
  <si>
    <t>APIS00200G</t>
  </si>
  <si>
    <t>Istituto Istruzione Superiore Tecnica Professionale e Scientifica</t>
  </si>
  <si>
    <t>APIS00300B</t>
  </si>
  <si>
    <t>APPS02000E</t>
  </si>
  <si>
    <t>APRH01000N</t>
  </si>
  <si>
    <t>Istituto Professionale Servizi Alberghieri e Ristorazione</t>
  </si>
  <si>
    <t>APRI03000A</t>
  </si>
  <si>
    <t>Istituto Professionale Industria e Artigianato</t>
  </si>
  <si>
    <t>APTD04000G</t>
  </si>
  <si>
    <t>MCIS00100V</t>
  </si>
  <si>
    <t>MCTD030004</t>
  </si>
  <si>
    <t>MCRH01000R</t>
  </si>
  <si>
    <t>MCIS00200P</t>
  </si>
  <si>
    <t>MCRC020006</t>
  </si>
  <si>
    <t>Istituto Professionale Servizi Commerciali Turistici e Pubblicitari</t>
  </si>
  <si>
    <t>MCTD02000D</t>
  </si>
  <si>
    <t>MCRI010008</t>
  </si>
  <si>
    <t>MCPC04000Q</t>
  </si>
  <si>
    <t>MCPS02000N</t>
  </si>
  <si>
    <t>MCRC01000G</t>
  </si>
  <si>
    <t>MCSD01000D</t>
  </si>
  <si>
    <t>MCTA01000C</t>
  </si>
  <si>
    <t>MCTD01000V</t>
  </si>
  <si>
    <t>MCTE01000A</t>
  </si>
  <si>
    <t>MCTL010009</t>
  </si>
  <si>
    <t>MCIS006002</t>
  </si>
  <si>
    <t>MCIS00400A</t>
  </si>
  <si>
    <t>MCPC09000R</t>
  </si>
  <si>
    <t>IS</t>
  </si>
  <si>
    <t>MCIS00700T</t>
  </si>
  <si>
    <t>MCTF010005</t>
  </si>
  <si>
    <t>MCRI040004</t>
  </si>
  <si>
    <t>MCIS00300E</t>
  </si>
  <si>
    <t>PSIS00400V</t>
  </si>
  <si>
    <t>PSIS003003</t>
  </si>
  <si>
    <t>PSIS01200T</t>
  </si>
  <si>
    <t>PSPS01000G</t>
  </si>
  <si>
    <t>PSRC010004</t>
  </si>
  <si>
    <t>PSTD020002</t>
  </si>
  <si>
    <t>PSIS00600E</t>
  </si>
  <si>
    <t>PSIS009002</t>
  </si>
  <si>
    <t>PSIS002007</t>
  </si>
  <si>
    <t>PSPC03000N</t>
  </si>
  <si>
    <t>PSPS020006</t>
  </si>
  <si>
    <t>PSRI02000B</t>
  </si>
  <si>
    <t>PSSD030007</t>
  </si>
  <si>
    <t>PSTA010001</t>
  </si>
  <si>
    <t>PSTD01000B</t>
  </si>
  <si>
    <t>PSTL01000T</t>
  </si>
  <si>
    <t>PSIS00100B</t>
  </si>
  <si>
    <t>Istituto Istruzione Superiore Montefeltro</t>
  </si>
  <si>
    <t>PSIS00700A</t>
  </si>
  <si>
    <t>PSPC020003</t>
  </si>
  <si>
    <t>PSPS050002</t>
  </si>
  <si>
    <t>PSSD04000T</t>
  </si>
  <si>
    <t>Istituto Arte (già Scuola del Libro)</t>
  </si>
  <si>
    <t>PSTF01000N</t>
  </si>
  <si>
    <t>f.to Michele DE GREGORIO</t>
  </si>
  <si>
    <t>Ministero dell’Istruzione, dell’ Università e della Ricerca</t>
  </si>
  <si>
    <t>Ufficio Scolastico Regionale per le Marche - Direzione Generale</t>
  </si>
  <si>
    <t>TIPOLOGIA DI SCUOLA</t>
  </si>
  <si>
    <t>CSA</t>
  </si>
  <si>
    <t>TOTALI</t>
  </si>
  <si>
    <t>IL DIRETTORE GENERALE</t>
  </si>
  <si>
    <t>PR</t>
  </si>
  <si>
    <t>D.D. FABRIANO PRIMO</t>
  </si>
  <si>
    <t>FABRIANO</t>
  </si>
  <si>
    <t>D.D. FABRIANO SECONDO</t>
  </si>
  <si>
    <t>D.D.OSIMO PRIMO</t>
  </si>
  <si>
    <t>OSIMO</t>
  </si>
  <si>
    <t>D.D. OSIMO SECONDO</t>
  </si>
  <si>
    <t>D.D. SENIGALLIA NORD</t>
  </si>
  <si>
    <t>SENIGALLIA</t>
  </si>
  <si>
    <t>D.D.SENIGALLIA SUD</t>
  </si>
  <si>
    <t>D.D.SENIGALLIA CENTRO</t>
  </si>
  <si>
    <t>I.C. POLVERIGI</t>
  </si>
  <si>
    <t>POLVERIGI</t>
  </si>
  <si>
    <t>I.C.ANCONA NORD</t>
  </si>
  <si>
    <t>I.C. "COLOCCI"</t>
  </si>
  <si>
    <t>SAN MARCELLO</t>
  </si>
  <si>
    <t>I.C."BARTOLO DA SASS."</t>
  </si>
  <si>
    <t>SASSOFERRATO</t>
  </si>
  <si>
    <t>I.C. "BELTRAMI"</t>
  </si>
  <si>
    <t>FILOTTRANO</t>
  </si>
  <si>
    <t>I.C. ARCEVIA</t>
  </si>
  <si>
    <t>ARCEVIA</t>
  </si>
  <si>
    <t>I.C.SERRA S. QUIRICO</t>
  </si>
  <si>
    <t>SERRA SAN QUIRICO</t>
  </si>
  <si>
    <t>I.C.OSTRA</t>
  </si>
  <si>
    <t>OSTRA</t>
  </si>
  <si>
    <t>I.C.ANCONA CENTRO - SUD EST</t>
  </si>
  <si>
    <t>I.C.ANCONA CENTRO</t>
  </si>
  <si>
    <t>I.C. ANCONA CENTRO NORD</t>
  </si>
  <si>
    <t>I.C.NUMANA - SIROLO</t>
  </si>
  <si>
    <t>NUMANA</t>
  </si>
  <si>
    <t>I.C. CAMERANO</t>
  </si>
  <si>
    <t>CAMERANO</t>
  </si>
  <si>
    <t>I.C.ANCONA ARCHI - CITTADELLA SUD</t>
  </si>
  <si>
    <t>I.C.PINOCCHIO MONTESICURO</t>
  </si>
  <si>
    <t>I.C.POSATORA PIANO OVEST</t>
  </si>
  <si>
    <t>I.C. QUARTIERI NUOVI</t>
  </si>
  <si>
    <t>I.C.GRAZIE TAVERNELLE</t>
  </si>
  <si>
    <t>I.C.CHIARAVALLE - CAMERATA P.</t>
  </si>
  <si>
    <t>CHIARAVALLE</t>
  </si>
  <si>
    <t>I.C. CHIARAVALLE - MONTE SAN VITO</t>
  </si>
  <si>
    <t>I.C.MONTEMARCIANO - MARINA</t>
  </si>
  <si>
    <t>MONTEMARCIANO</t>
  </si>
  <si>
    <t>I.C. FALCONARA NORD</t>
  </si>
  <si>
    <t>FALCONARA M.MA</t>
  </si>
  <si>
    <t>I.C.FALCONARA CENTRO</t>
  </si>
  <si>
    <t>I.C. FALCONARA SUD</t>
  </si>
  <si>
    <t>I.C. FABRIANO - CERRETO D'ESI</t>
  </si>
  <si>
    <t>I.C.FABRIANO</t>
  </si>
  <si>
    <t>I.C.JESI - SANTA MARIA NUOVA</t>
  </si>
  <si>
    <t>JESI</t>
  </si>
  <si>
    <t>I.C.JESI - MONSANO</t>
  </si>
  <si>
    <t>I.C.CASTELFIDARDO (ex Soprani)</t>
  </si>
  <si>
    <t>CASTELFIDARDO</t>
  </si>
  <si>
    <t>I.C. LORETO</t>
  </si>
  <si>
    <t>LORETO</t>
  </si>
  <si>
    <t>I.C."MARCHETTI"-MARZOCCA</t>
  </si>
  <si>
    <t>I.C.CORINALDO</t>
  </si>
  <si>
    <t>CORINALDO</t>
  </si>
  <si>
    <t>I.C. RIPE</t>
  </si>
  <si>
    <t>RIPE</t>
  </si>
  <si>
    <t>I.C. MONTEROBERTO C.BELLINO S.PAOLO</t>
  </si>
  <si>
    <t>MONTE ROBERTO</t>
  </si>
  <si>
    <t>I.C.MOIE DI MAIOLATI - CASTELPLANIO</t>
  </si>
  <si>
    <t>MAIOLATI SPONTINI</t>
  </si>
  <si>
    <t>I.C.CUPRAMONTANA</t>
  </si>
  <si>
    <t>CUPRAMONTANA</t>
  </si>
  <si>
    <t>I.C.JESI CENTRO</t>
  </si>
  <si>
    <t>I.C.JESI OVEST</t>
  </si>
  <si>
    <t>I.C. MAZZINI</t>
  </si>
  <si>
    <t>S.M.  "C.G.CESARE"-"G.LEOPARDI"</t>
  </si>
  <si>
    <t>Codice Istituto</t>
  </si>
  <si>
    <t>Scuole</t>
  </si>
  <si>
    <t>Comune</t>
  </si>
  <si>
    <t>finanziamento 2003</t>
  </si>
  <si>
    <t>totali alunni</t>
  </si>
  <si>
    <t>totali classi</t>
  </si>
  <si>
    <t xml:space="preserve">alunni </t>
  </si>
  <si>
    <t>classi</t>
  </si>
  <si>
    <t>Finanziamento 2004</t>
  </si>
  <si>
    <t>D.D. ASCOLI PICENO - CENTRO</t>
  </si>
  <si>
    <t>D.D. BORGO SOLESTA'</t>
  </si>
  <si>
    <t>D.D. FERMO 1 CIRCOLO</t>
  </si>
  <si>
    <t>FERMO</t>
  </si>
  <si>
    <t>D.D. FERMO 3 CIRCOLO</t>
  </si>
  <si>
    <t>D.D. GROTTAMMARE</t>
  </si>
  <si>
    <t>GROTTAMMARE</t>
  </si>
  <si>
    <r>
      <t xml:space="preserve">Istituto Comprensivo </t>
    </r>
    <r>
      <rPr>
        <b/>
        <sz val="10"/>
        <color indexed="8"/>
        <rFont val="Arial"/>
        <family val="2"/>
      </rPr>
      <t>AN Nord</t>
    </r>
  </si>
  <si>
    <r>
      <t xml:space="preserve">Istituto Comprensivo </t>
    </r>
    <r>
      <rPr>
        <b/>
        <sz val="10"/>
        <color indexed="8"/>
        <rFont val="Arial"/>
        <family val="2"/>
      </rPr>
      <t>AN Centro Sud Est</t>
    </r>
  </si>
  <si>
    <r>
      <t xml:space="preserve">Istituto Comprensivo </t>
    </r>
    <r>
      <rPr>
        <b/>
        <sz val="10"/>
        <color indexed="8"/>
        <rFont val="Arial"/>
        <family val="2"/>
      </rPr>
      <t>AN Centro</t>
    </r>
  </si>
  <si>
    <r>
      <t xml:space="preserve">Istituto Comprensivo </t>
    </r>
    <r>
      <rPr>
        <b/>
        <sz val="10"/>
        <color indexed="8"/>
        <rFont val="Arial"/>
        <family val="2"/>
      </rPr>
      <t>AN Centro Nord "Novelli"</t>
    </r>
  </si>
  <si>
    <r>
      <t>Istituto Comprensivo</t>
    </r>
    <r>
      <rPr>
        <b/>
        <sz val="10"/>
        <color indexed="8"/>
        <rFont val="Arial"/>
        <family val="2"/>
      </rPr>
      <t xml:space="preserve"> AN Archi - Cittadella Sud</t>
    </r>
  </si>
  <si>
    <r>
      <t xml:space="preserve">Istituto Comprensivo </t>
    </r>
    <r>
      <rPr>
        <b/>
        <sz val="10"/>
        <color indexed="8"/>
        <rFont val="Arial"/>
        <family val="2"/>
      </rPr>
      <t>AN Pinocchio - Montesicuro</t>
    </r>
  </si>
  <si>
    <r>
      <t xml:space="preserve">Istituto Comprensivo </t>
    </r>
    <r>
      <rPr>
        <b/>
        <sz val="10"/>
        <color indexed="8"/>
        <rFont val="Arial"/>
        <family val="2"/>
      </rPr>
      <t>AN Posatora Piano Ovest</t>
    </r>
  </si>
  <si>
    <r>
      <t xml:space="preserve">Istituto Comprensivo </t>
    </r>
    <r>
      <rPr>
        <b/>
        <sz val="10"/>
        <color indexed="8"/>
        <rFont val="Arial"/>
        <family val="2"/>
      </rPr>
      <t>AN Quartieri Nuovi</t>
    </r>
  </si>
  <si>
    <r>
      <t xml:space="preserve">Istituto Comprensivo </t>
    </r>
    <r>
      <rPr>
        <b/>
        <sz val="10"/>
        <color indexed="8"/>
        <rFont val="Arial"/>
        <family val="2"/>
      </rPr>
      <t>AN Grazie-Tavernelle</t>
    </r>
  </si>
  <si>
    <r>
      <t xml:space="preserve">Istituto Comprensivo </t>
    </r>
    <r>
      <rPr>
        <b/>
        <sz val="10"/>
        <color indexed="8"/>
        <rFont val="Arial"/>
        <family val="2"/>
      </rPr>
      <t>Arcevia</t>
    </r>
  </si>
  <si>
    <r>
      <t xml:space="preserve">Istituto Comprensivo </t>
    </r>
    <r>
      <rPr>
        <b/>
        <sz val="10"/>
        <color indexed="8"/>
        <rFont val="Arial"/>
        <family val="2"/>
      </rPr>
      <t>Camerano</t>
    </r>
  </si>
  <si>
    <r>
      <t xml:space="preserve">Istituto Comprensivo Castelfidardo </t>
    </r>
    <r>
      <rPr>
        <b/>
        <sz val="10"/>
        <color indexed="8"/>
        <rFont val="Arial"/>
        <family val="2"/>
      </rPr>
      <t>exSoprani</t>
    </r>
  </si>
  <si>
    <r>
      <t>Istituto Comprensivo Castelfidardo</t>
    </r>
    <r>
      <rPr>
        <b/>
        <sz val="10"/>
        <color indexed="8"/>
        <rFont val="Arial"/>
        <family val="2"/>
      </rPr>
      <t>"G.Mazzini"</t>
    </r>
    <r>
      <rPr>
        <sz val="10"/>
        <color indexed="8"/>
        <rFont val="Arial"/>
        <family val="0"/>
      </rPr>
      <t xml:space="preserve"> </t>
    </r>
  </si>
  <si>
    <r>
      <t xml:space="preserve">Istituto Comprensivo </t>
    </r>
    <r>
      <rPr>
        <b/>
        <sz val="10"/>
        <color indexed="8"/>
        <rFont val="Arial"/>
        <family val="2"/>
      </rPr>
      <t>Cerreto d'Esi  ( vedi nota)</t>
    </r>
  </si>
  <si>
    <r>
      <t xml:space="preserve">Istituto Comprensivo </t>
    </r>
    <r>
      <rPr>
        <b/>
        <sz val="10"/>
        <color indexed="8"/>
        <rFont val="Arial"/>
        <family val="2"/>
      </rPr>
      <t>Chiaravalle-Camerata Picena</t>
    </r>
  </si>
  <si>
    <r>
      <t>Istituto Comprensivo</t>
    </r>
    <r>
      <rPr>
        <b/>
        <sz val="10"/>
        <color indexed="8"/>
        <rFont val="Arial"/>
        <family val="2"/>
      </rPr>
      <t xml:space="preserve"> Chiaravalle-MonteS.Vito</t>
    </r>
  </si>
  <si>
    <r>
      <t xml:space="preserve">Istituto Comprensivo </t>
    </r>
    <r>
      <rPr>
        <b/>
        <sz val="10"/>
        <color indexed="8"/>
        <rFont val="Arial"/>
        <family val="2"/>
      </rPr>
      <t>Corinaldo</t>
    </r>
  </si>
  <si>
    <r>
      <t xml:space="preserve">Istituto Comprensivo </t>
    </r>
    <r>
      <rPr>
        <b/>
        <sz val="10"/>
        <color indexed="8"/>
        <rFont val="Arial"/>
        <family val="2"/>
      </rPr>
      <t>Cupramontana</t>
    </r>
  </si>
  <si>
    <r>
      <t xml:space="preserve">Istituto Comprensivo Zona </t>
    </r>
    <r>
      <rPr>
        <b/>
        <sz val="10"/>
        <color indexed="8"/>
        <rFont val="Arial"/>
        <family val="2"/>
      </rPr>
      <t>Centro Gentile/Fermi (ex IC Fabriano)</t>
    </r>
  </si>
  <si>
    <r>
      <t xml:space="preserve">Istituto Comprensivo </t>
    </r>
    <r>
      <rPr>
        <b/>
        <sz val="10"/>
        <color indexed="8"/>
        <rFont val="Arial"/>
        <family val="2"/>
      </rPr>
      <t>Zona Est A.Moro (ex Fabriano 1°)</t>
    </r>
  </si>
  <si>
    <r>
      <t xml:space="preserve">Istituto Comprensivo </t>
    </r>
    <r>
      <rPr>
        <b/>
        <sz val="10"/>
        <color indexed="8"/>
        <rFont val="Arial"/>
        <family val="2"/>
      </rPr>
      <t>Falconara Nord</t>
    </r>
  </si>
  <si>
    <r>
      <t xml:space="preserve">Istituto Comprensivo </t>
    </r>
    <r>
      <rPr>
        <b/>
        <sz val="10"/>
        <color indexed="8"/>
        <rFont val="Arial"/>
        <family val="2"/>
      </rPr>
      <t>Falconara Centro</t>
    </r>
  </si>
  <si>
    <r>
      <t xml:space="preserve">Istituto Comprensivo </t>
    </r>
    <r>
      <rPr>
        <b/>
        <sz val="10"/>
        <color indexed="8"/>
        <rFont val="Arial"/>
        <family val="2"/>
      </rPr>
      <t>Falconara Sud</t>
    </r>
  </si>
  <si>
    <r>
      <t xml:space="preserve">Istituto Comprensivo Filottrano </t>
    </r>
    <r>
      <rPr>
        <b/>
        <sz val="10"/>
        <color indexed="8"/>
        <rFont val="Arial"/>
        <family val="2"/>
      </rPr>
      <t>"Beltrami"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</si>
  <si>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Jesi - S. Maria Nuova </t>
    </r>
    <r>
      <rPr>
        <sz val="10"/>
        <color indexed="8"/>
        <rFont val="Arial"/>
        <family val="0"/>
      </rPr>
      <t>"C  Urbani"</t>
    </r>
  </si>
  <si>
    <r>
      <t xml:space="preserve">Istituto Comprensivo </t>
    </r>
    <r>
      <rPr>
        <b/>
        <sz val="10"/>
        <color indexed="8"/>
        <rFont val="Arial"/>
        <family val="2"/>
      </rPr>
      <t>Jesi - Monsano Federico II</t>
    </r>
  </si>
  <si>
    <r>
      <t xml:space="preserve">Istituto Comprensivo </t>
    </r>
    <r>
      <rPr>
        <b/>
        <sz val="10"/>
        <color indexed="8"/>
        <rFont val="Arial"/>
        <family val="2"/>
      </rPr>
      <t>Jesi Centro</t>
    </r>
  </si>
  <si>
    <r>
      <t xml:space="preserve">Istituto Comprensivo </t>
    </r>
    <r>
      <rPr>
        <b/>
        <sz val="10"/>
        <color indexed="8"/>
        <rFont val="Arial"/>
        <family val="2"/>
      </rPr>
      <t>Jesi Ovest S. Francesco</t>
    </r>
  </si>
  <si>
    <r>
      <t xml:space="preserve">Istituto Comprensivo </t>
    </r>
    <r>
      <rPr>
        <b/>
        <sz val="10"/>
        <color indexed="8"/>
        <rFont val="Arial"/>
        <family val="2"/>
      </rPr>
      <t>Loreto</t>
    </r>
  </si>
  <si>
    <r>
      <t xml:space="preserve">Istituto Comprensivo "C. Urbani" </t>
    </r>
    <r>
      <rPr>
        <b/>
        <sz val="10"/>
        <color indexed="8"/>
        <rFont val="Arial"/>
        <family val="2"/>
      </rPr>
      <t>Moie di Maiolati Spontini - Castelplanio</t>
    </r>
  </si>
  <si>
    <r>
      <t xml:space="preserve">Istituto Comprensivo </t>
    </r>
    <r>
      <rPr>
        <b/>
        <sz val="10"/>
        <color indexed="8"/>
        <rFont val="Arial"/>
        <family val="2"/>
      </rPr>
      <t>Monteroberto</t>
    </r>
  </si>
  <si>
    <r>
      <t xml:space="preserve">Istituto Comprensivo </t>
    </r>
    <r>
      <rPr>
        <b/>
        <sz val="10"/>
        <color indexed="8"/>
        <rFont val="Arial"/>
        <family val="2"/>
      </rPr>
      <t>Montemarciano - Marina</t>
    </r>
  </si>
  <si>
    <r>
      <t xml:space="preserve">Istituto Comprensivo </t>
    </r>
    <r>
      <rPr>
        <b/>
        <sz val="10"/>
        <color indexed="8"/>
        <rFont val="Arial"/>
        <family val="2"/>
      </rPr>
      <t>Numana - Sirolo</t>
    </r>
  </si>
  <si>
    <r>
      <t xml:space="preserve">I. C. </t>
    </r>
    <r>
      <rPr>
        <sz val="10"/>
        <color indexed="8"/>
        <rFont val="Arial"/>
        <family val="2"/>
      </rPr>
      <t xml:space="preserve">G.Cesare </t>
    </r>
    <r>
      <rPr>
        <b/>
        <sz val="10"/>
        <color indexed="8"/>
        <rFont val="Arial"/>
        <family val="2"/>
      </rPr>
      <t>Osimo  (</t>
    </r>
    <r>
      <rPr>
        <sz val="10"/>
        <color indexed="8"/>
        <rFont val="Arial"/>
        <family val="2"/>
      </rPr>
      <t>ex S.M. Cesare-Leopardi)</t>
    </r>
  </si>
  <si>
    <r>
      <t xml:space="preserve">Istituto Comprensivo </t>
    </r>
    <r>
      <rPr>
        <sz val="10"/>
        <color indexed="8"/>
        <rFont val="Arial"/>
        <family val="2"/>
      </rPr>
      <t xml:space="preserve">Bruno da </t>
    </r>
    <r>
      <rPr>
        <b/>
        <sz val="10"/>
        <color indexed="8"/>
        <rFont val="Arial"/>
        <family val="2"/>
      </rPr>
      <t xml:space="preserve">Osimo </t>
    </r>
    <r>
      <rPr>
        <sz val="10"/>
        <color indexed="8"/>
        <rFont val="Arial"/>
        <family val="2"/>
      </rPr>
      <t>(ex Osimo 1°)</t>
    </r>
  </si>
  <si>
    <r>
      <t>Istituto Comprensivo Trillini (</t>
    </r>
    <r>
      <rPr>
        <b/>
        <sz val="10"/>
        <color indexed="8"/>
        <rFont val="Arial"/>
        <family val="2"/>
      </rPr>
      <t>ex Osimo 2°)</t>
    </r>
  </si>
  <si>
    <r>
      <t xml:space="preserve">Istituto Comprensivo </t>
    </r>
    <r>
      <rPr>
        <b/>
        <sz val="10"/>
        <color indexed="8"/>
        <rFont val="Arial"/>
        <family val="2"/>
      </rPr>
      <t>Ostra</t>
    </r>
  </si>
  <si>
    <r>
      <t xml:space="preserve">Istituto Comprensivo </t>
    </r>
    <r>
      <rPr>
        <b/>
        <sz val="10"/>
        <color indexed="8"/>
        <rFont val="Arial"/>
        <family val="2"/>
      </rPr>
      <t>Polverigi</t>
    </r>
  </si>
  <si>
    <r>
      <t xml:space="preserve">Istituto Comprensivo </t>
    </r>
    <r>
      <rPr>
        <b/>
        <sz val="10"/>
        <color indexed="8"/>
        <rFont val="Arial"/>
        <family val="2"/>
      </rPr>
      <t>Ripe</t>
    </r>
  </si>
  <si>
    <r>
      <t xml:space="preserve">Istituto Comprensivo </t>
    </r>
    <r>
      <rPr>
        <sz val="10"/>
        <color indexed="8"/>
        <rFont val="Arial"/>
        <family val="2"/>
      </rPr>
      <t xml:space="preserve">Colocci Sperimentale </t>
    </r>
    <r>
      <rPr>
        <b/>
        <sz val="10"/>
        <color indexed="8"/>
        <rFont val="Arial"/>
        <family val="2"/>
      </rPr>
      <t xml:space="preserve">S. Marcello </t>
    </r>
  </si>
  <si>
    <r>
      <t xml:space="preserve">Istituto Comprensivo </t>
    </r>
    <r>
      <rPr>
        <b/>
        <sz val="10"/>
        <color indexed="8"/>
        <rFont val="Arial"/>
        <family val="2"/>
      </rPr>
      <t>Sassoferrato</t>
    </r>
  </si>
  <si>
    <r>
      <t xml:space="preserve">IC </t>
    </r>
    <r>
      <rPr>
        <b/>
        <sz val="10"/>
        <color indexed="8"/>
        <rFont val="Arial"/>
        <family val="2"/>
      </rPr>
      <t xml:space="preserve">Senigallia Nord </t>
    </r>
    <r>
      <rPr>
        <sz val="10"/>
        <color indexed="8"/>
        <rFont val="Arial"/>
        <family val="0"/>
      </rPr>
      <t xml:space="preserve">- </t>
    </r>
    <r>
      <rPr>
        <b/>
        <sz val="10"/>
        <color indexed="8"/>
        <rFont val="Arial"/>
        <family val="2"/>
      </rPr>
      <t xml:space="preserve">Mercantini </t>
    </r>
    <r>
      <rPr>
        <sz val="10"/>
        <color indexed="8"/>
        <rFont val="Arial"/>
        <family val="0"/>
      </rPr>
      <t xml:space="preserve">-ex DD </t>
    </r>
    <r>
      <rPr>
        <sz val="10"/>
        <color indexed="8"/>
        <rFont val="Arial"/>
        <family val="2"/>
      </rPr>
      <t>Senigallia Nord</t>
    </r>
  </si>
  <si>
    <r>
      <t xml:space="preserve">IC </t>
    </r>
    <r>
      <rPr>
        <b/>
        <sz val="10"/>
        <color indexed="8"/>
        <rFont val="Arial"/>
        <family val="2"/>
      </rPr>
      <t xml:space="preserve">Senigallia Sud- Belardi </t>
    </r>
    <r>
      <rPr>
        <sz val="10"/>
        <color indexed="8"/>
        <rFont val="Arial"/>
        <family val="2"/>
      </rPr>
      <t>- ex DD Senigallia Sud</t>
    </r>
  </si>
  <si>
    <r>
      <t xml:space="preserve">IC Senigallia Centro - Fagnani </t>
    </r>
    <r>
      <rPr>
        <sz val="10"/>
        <color indexed="8"/>
        <rFont val="Arial"/>
        <family val="2"/>
      </rPr>
      <t>ex DD Senigallia Centro</t>
    </r>
  </si>
  <si>
    <r>
      <t>Istituto Comprensivo</t>
    </r>
    <r>
      <rPr>
        <b/>
        <sz val="10"/>
        <color indexed="8"/>
        <rFont val="Arial"/>
        <family val="0"/>
      </rPr>
      <t xml:space="preserve"> Senigallia  -Marzocca- Marchetti</t>
    </r>
  </si>
  <si>
    <r>
      <t xml:space="preserve">Scuola Media </t>
    </r>
    <r>
      <rPr>
        <b/>
        <sz val="10"/>
        <color indexed="8"/>
        <rFont val="Arial"/>
        <family val="2"/>
      </rPr>
      <t>Fagnani- Mercantini</t>
    </r>
    <r>
      <rPr>
        <sz val="10"/>
        <color indexed="8"/>
        <rFont val="Arial"/>
        <family val="2"/>
      </rPr>
      <t xml:space="preserve"> (soppressa)</t>
    </r>
  </si>
  <si>
    <r>
      <t xml:space="preserve">Istituto Comprensivo </t>
    </r>
    <r>
      <rPr>
        <b/>
        <sz val="10"/>
        <color indexed="8"/>
        <rFont val="Arial"/>
        <family val="2"/>
      </rPr>
      <t>Serra S. Quirico</t>
    </r>
  </si>
  <si>
    <r>
      <t xml:space="preserve">Istituto Comprensivo </t>
    </r>
    <r>
      <rPr>
        <b/>
        <sz val="10"/>
        <color indexed="8"/>
        <rFont val="Arial"/>
        <family val="2"/>
      </rPr>
      <t>Acquasanta Terme</t>
    </r>
    <r>
      <rPr>
        <sz val="10"/>
        <color indexed="8"/>
        <rFont val="Arial"/>
        <family val="0"/>
      </rPr>
      <t xml:space="preserve"> Amici</t>
    </r>
  </si>
  <si>
    <r>
      <t xml:space="preserve">Istituto Comprensivo </t>
    </r>
    <r>
      <rPr>
        <b/>
        <sz val="10"/>
        <color indexed="8"/>
        <rFont val="Arial"/>
        <family val="2"/>
      </rPr>
      <t>Acquaviva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A. De Carolis</t>
    </r>
  </si>
  <si>
    <r>
      <t xml:space="preserve">Istituto Comprensivo </t>
    </r>
    <r>
      <rPr>
        <b/>
        <sz val="10"/>
        <color indexed="8"/>
        <rFont val="Arial"/>
        <family val="2"/>
      </rPr>
      <t>Amandola</t>
    </r>
  </si>
  <si>
    <r>
      <t xml:space="preserve">Direzione Didattica </t>
    </r>
    <r>
      <rPr>
        <b/>
        <sz val="10"/>
        <color indexed="8"/>
        <rFont val="Arial"/>
        <family val="2"/>
      </rPr>
      <t>AP Centro</t>
    </r>
  </si>
  <si>
    <r>
      <t xml:space="preserve">Direzione Didattica </t>
    </r>
    <r>
      <rPr>
        <b/>
        <sz val="10"/>
        <color indexed="8"/>
        <rFont val="Arial"/>
        <family val="2"/>
      </rPr>
      <t>AP Borgo Solestà</t>
    </r>
  </si>
  <si>
    <r>
      <t xml:space="preserve">Direzione Didattica </t>
    </r>
    <r>
      <rPr>
        <b/>
        <sz val="10"/>
        <color indexed="8"/>
        <rFont val="Arial"/>
        <family val="2"/>
      </rPr>
      <t>AP Luciani - S. Filippo</t>
    </r>
  </si>
  <si>
    <r>
      <t xml:space="preserve">Direzione Didattica </t>
    </r>
    <r>
      <rPr>
        <b/>
        <sz val="10"/>
        <color indexed="8"/>
        <rFont val="Arial"/>
        <family val="2"/>
      </rPr>
      <t>AP Monticelli</t>
    </r>
  </si>
  <si>
    <r>
      <t xml:space="preserve">Scuola Media </t>
    </r>
    <r>
      <rPr>
        <b/>
        <sz val="10"/>
        <color indexed="8"/>
        <rFont val="Arial"/>
        <family val="2"/>
      </rPr>
      <t>AP L. Luciani</t>
    </r>
  </si>
  <si>
    <r>
      <t xml:space="preserve">Scuola Media </t>
    </r>
    <r>
      <rPr>
        <b/>
        <sz val="10"/>
        <color indexed="8"/>
        <rFont val="Arial"/>
        <family val="2"/>
      </rPr>
      <t>AP M. D'Azeglio</t>
    </r>
  </si>
  <si>
    <r>
      <t xml:space="preserve">Istituto Comprensivo Castel di Lama </t>
    </r>
    <r>
      <rPr>
        <b/>
        <sz val="10"/>
        <color indexed="8"/>
        <rFont val="Arial"/>
        <family val="2"/>
      </rPr>
      <t>E. Mattei Cap.go</t>
    </r>
  </si>
  <si>
    <r>
      <t xml:space="preserve">Istituto Comprensivo Castel di Lama </t>
    </r>
    <r>
      <rPr>
        <b/>
        <sz val="10"/>
        <color indexed="8"/>
        <rFont val="Arial"/>
        <family val="2"/>
      </rPr>
      <t>Via Adige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</si>
  <si>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Comunanza </t>
    </r>
    <r>
      <rPr>
        <sz val="10"/>
        <color indexed="8"/>
        <rFont val="Arial"/>
        <family val="2"/>
      </rPr>
      <t>Ghezzi</t>
    </r>
  </si>
  <si>
    <r>
      <t xml:space="preserve">Istituto Comprensivo </t>
    </r>
    <r>
      <rPr>
        <b/>
        <sz val="10"/>
        <color indexed="8"/>
        <rFont val="Arial"/>
        <family val="2"/>
      </rPr>
      <t>Cupra Marittima</t>
    </r>
  </si>
  <si>
    <r>
      <t xml:space="preserve">Istituto Comprensivo </t>
    </r>
    <r>
      <rPr>
        <b/>
        <sz val="10"/>
        <color indexed="8"/>
        <rFont val="Arial"/>
        <family val="2"/>
      </rPr>
      <t>Falerone</t>
    </r>
  </si>
  <si>
    <r>
      <t xml:space="preserve">Direzione Didattica 1° Circolo </t>
    </r>
    <r>
      <rPr>
        <b/>
        <sz val="10"/>
        <color indexed="8"/>
        <rFont val="Arial"/>
        <family val="2"/>
      </rPr>
      <t>Fermo</t>
    </r>
  </si>
  <si>
    <r>
      <t xml:space="preserve">Direzione Didattica 3° Circolo - </t>
    </r>
    <r>
      <rPr>
        <b/>
        <sz val="10"/>
        <color indexed="8"/>
        <rFont val="Arial"/>
        <family val="2"/>
      </rPr>
      <t>Fermo Est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</si>
  <si>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Fermo </t>
    </r>
    <r>
      <rPr>
        <sz val="10"/>
        <color indexed="8"/>
        <rFont val="Arial"/>
        <family val="2"/>
      </rPr>
      <t>L. Da Vinci - G. Ungaretti</t>
    </r>
  </si>
  <si>
    <r>
      <t xml:space="preserve">Scuola Media </t>
    </r>
    <r>
      <rPr>
        <b/>
        <sz val="10"/>
        <color indexed="8"/>
        <rFont val="Arial"/>
        <family val="2"/>
      </rPr>
      <t>G. Fracassetti - U. Betti</t>
    </r>
  </si>
  <si>
    <r>
      <t xml:space="preserve">Istituto Comprensivo </t>
    </r>
    <r>
      <rPr>
        <b/>
        <sz val="10"/>
        <color indexed="8"/>
        <rFont val="Arial"/>
        <family val="2"/>
      </rPr>
      <t>Folignano Cap.go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</si>
  <si>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Folignano </t>
    </r>
    <r>
      <rPr>
        <sz val="10"/>
        <color indexed="8"/>
        <rFont val="Arial"/>
        <family val="2"/>
      </rPr>
      <t>Don E. Monti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</si>
  <si>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Force </t>
    </r>
    <r>
      <rPr>
        <sz val="10"/>
        <color indexed="8"/>
        <rFont val="Arial"/>
        <family val="2"/>
      </rPr>
      <t>L. Da Vinci</t>
    </r>
  </si>
  <si>
    <r>
      <t xml:space="preserve">Direzione Didattica </t>
    </r>
    <r>
      <rPr>
        <b/>
        <sz val="10"/>
        <color indexed="8"/>
        <rFont val="Arial"/>
        <family val="2"/>
      </rPr>
      <t>Grottammare</t>
    </r>
  </si>
  <si>
    <r>
      <t xml:space="preserve">Istituto Comprensivo </t>
    </r>
    <r>
      <rPr>
        <b/>
        <sz val="10"/>
        <color indexed="8"/>
        <rFont val="Arial"/>
        <family val="2"/>
      </rPr>
      <t>Grottammare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G. Leopardi</t>
    </r>
  </si>
  <si>
    <r>
      <t xml:space="preserve">Istituto Comprensivo </t>
    </r>
    <r>
      <rPr>
        <b/>
        <sz val="10"/>
        <color indexed="8"/>
        <rFont val="Arial"/>
        <family val="2"/>
      </rPr>
      <t>Montalto delle Marche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G. Sacconi</t>
    </r>
  </si>
  <si>
    <r>
      <t xml:space="preserve">Direzione Didattica </t>
    </r>
    <r>
      <rPr>
        <b/>
        <sz val="10"/>
        <color indexed="8"/>
        <rFont val="Arial"/>
        <family val="2"/>
      </rPr>
      <t>Monte Urano</t>
    </r>
  </si>
  <si>
    <r>
      <t>Direzione Didattica</t>
    </r>
    <r>
      <rPr>
        <b/>
        <sz val="10"/>
        <color indexed="8"/>
        <rFont val="Arial"/>
        <family val="2"/>
      </rPr>
      <t xml:space="preserve"> Montegiorgio</t>
    </r>
  </si>
  <si>
    <r>
      <t xml:space="preserve">Istituto Comprensivo Montegiorgio </t>
    </r>
    <r>
      <rPr>
        <b/>
        <sz val="10"/>
        <color indexed="8"/>
        <rFont val="Arial"/>
        <family val="2"/>
      </rPr>
      <t>G. Cestoni</t>
    </r>
  </si>
  <si>
    <r>
      <t xml:space="preserve">Direzione Didattica </t>
    </r>
    <r>
      <rPr>
        <b/>
        <sz val="10"/>
        <color indexed="8"/>
        <rFont val="Arial"/>
        <family val="2"/>
      </rPr>
      <t>Montegranaro</t>
    </r>
  </si>
  <si>
    <r>
      <t xml:space="preserve">Istituto Comprensivo </t>
    </r>
    <r>
      <rPr>
        <b/>
        <sz val="10"/>
        <color indexed="8"/>
        <rFont val="Arial"/>
        <family val="2"/>
      </rPr>
      <t>Montegranaro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A. Caro</t>
    </r>
  </si>
  <si>
    <r>
      <t xml:space="preserve">Direzione Didattica </t>
    </r>
    <r>
      <rPr>
        <b/>
        <sz val="10"/>
        <color indexed="8"/>
        <rFont val="Arial"/>
        <family val="2"/>
      </rPr>
      <t>Centobuchi di Monteprandone</t>
    </r>
  </si>
  <si>
    <r>
      <t>Istituto Comprensivo</t>
    </r>
    <r>
      <rPr>
        <b/>
        <sz val="10"/>
        <color indexed="8"/>
        <rFont val="Arial"/>
        <family val="2"/>
      </rPr>
      <t xml:space="preserve"> Monteprandone C. Allegretti</t>
    </r>
    <r>
      <rPr>
        <sz val="10"/>
        <color indexed="8"/>
        <rFont val="Arial"/>
        <family val="0"/>
      </rPr>
      <t xml:space="preserve"> </t>
    </r>
  </si>
  <si>
    <r>
      <t xml:space="preserve">Istituto  Comprensivo </t>
    </r>
    <r>
      <rPr>
        <b/>
        <sz val="10"/>
        <color indexed="8"/>
        <rFont val="Arial"/>
        <family val="2"/>
      </rPr>
      <t>Monterubbiano L. Lotti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</si>
  <si>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Offida </t>
    </r>
    <r>
      <rPr>
        <sz val="10"/>
        <color indexed="8"/>
        <rFont val="Arial"/>
        <family val="2"/>
      </rPr>
      <t>G. Ciabattoni</t>
    </r>
  </si>
  <si>
    <r>
      <t xml:space="preserve">Istituto Comprensivo </t>
    </r>
    <r>
      <rPr>
        <b/>
        <sz val="10"/>
        <color indexed="8"/>
        <rFont val="Arial"/>
        <family val="2"/>
      </rPr>
      <t>Petritoli</t>
    </r>
  </si>
  <si>
    <r>
      <t xml:space="preserve">Direzione Didattica </t>
    </r>
    <r>
      <rPr>
        <b/>
        <sz val="10"/>
        <color indexed="8"/>
        <rFont val="Arial"/>
        <family val="2"/>
      </rPr>
      <t>Porto S. Giorgio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</si>
  <si>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Porto S. Giorgio </t>
    </r>
    <r>
      <rPr>
        <sz val="10"/>
        <color indexed="8"/>
        <rFont val="Arial"/>
        <family val="2"/>
      </rPr>
      <t>Nardi</t>
    </r>
  </si>
  <si>
    <r>
      <t xml:space="preserve">Direzione Didattica 1° Circolo </t>
    </r>
    <r>
      <rPr>
        <b/>
        <sz val="10"/>
        <color indexed="8"/>
        <rFont val="Arial"/>
        <family val="2"/>
      </rPr>
      <t>Porto S. Elpidio</t>
    </r>
  </si>
  <si>
    <r>
      <t xml:space="preserve">Direzione Didattica 2° Circolo </t>
    </r>
    <r>
      <rPr>
        <b/>
        <sz val="10"/>
        <color indexed="8"/>
        <rFont val="Arial"/>
        <family val="2"/>
      </rPr>
      <t>Porto S. Elpidio</t>
    </r>
  </si>
  <si>
    <r>
      <t xml:space="preserve">Scuola Media </t>
    </r>
    <r>
      <rPr>
        <sz val="10"/>
        <color indexed="8"/>
        <rFont val="Arial"/>
        <family val="2"/>
      </rPr>
      <t>Galilei - Marconi</t>
    </r>
  </si>
  <si>
    <r>
      <t xml:space="preserve">Istituto Comprensivo </t>
    </r>
    <r>
      <rPr>
        <b/>
        <sz val="10"/>
        <color indexed="8"/>
        <rFont val="Arial"/>
        <family val="2"/>
      </rPr>
      <t>Ripatransone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Consorti</t>
    </r>
  </si>
  <si>
    <r>
      <t xml:space="preserve">Istituto Comprensivo </t>
    </r>
    <r>
      <rPr>
        <b/>
        <sz val="10"/>
        <color indexed="8"/>
        <rFont val="Arial"/>
        <family val="2"/>
      </rPr>
      <t>Roccafluvione - Venarotta - Montagallo</t>
    </r>
  </si>
  <si>
    <r>
      <t xml:space="preserve">Direzione Didattica 1° Circolo </t>
    </r>
    <r>
      <rPr>
        <b/>
        <sz val="10"/>
        <color indexed="8"/>
        <rFont val="Arial"/>
        <family val="2"/>
      </rPr>
      <t>S. Benedetto del Tronto</t>
    </r>
  </si>
  <si>
    <r>
      <t xml:space="preserve">Direzione Didattica 2° Circolo </t>
    </r>
    <r>
      <rPr>
        <b/>
        <sz val="10"/>
        <color indexed="8"/>
        <rFont val="Arial"/>
        <family val="2"/>
      </rPr>
      <t>S. Benedetto del Tronto</t>
    </r>
  </si>
  <si>
    <r>
      <t xml:space="preserve">Direzione Didattica 3° Circolo </t>
    </r>
    <r>
      <rPr>
        <b/>
        <sz val="10"/>
        <color indexed="8"/>
        <rFont val="Arial"/>
        <family val="2"/>
      </rPr>
      <t>S. Benedetto del Tronto</t>
    </r>
  </si>
  <si>
    <r>
      <t xml:space="preserve">Scuola Media </t>
    </r>
    <r>
      <rPr>
        <b/>
        <sz val="10"/>
        <color indexed="8"/>
        <rFont val="Arial"/>
        <family val="2"/>
      </rPr>
      <t>S. Benedetto del Tronto Cappella - Curzi</t>
    </r>
  </si>
  <si>
    <r>
      <t xml:space="preserve">Scuola Media </t>
    </r>
    <r>
      <rPr>
        <b/>
        <sz val="10"/>
        <color indexed="8"/>
        <rFont val="Arial"/>
        <family val="2"/>
      </rPr>
      <t>S. Benedetto del Tronto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Sacconi - Manzoni</t>
    </r>
  </si>
  <si>
    <r>
      <t xml:space="preserve">Istituto Comprensivo </t>
    </r>
    <r>
      <rPr>
        <b/>
        <sz val="10"/>
        <color indexed="8"/>
        <rFont val="Arial"/>
        <family val="2"/>
      </rPr>
      <t>S. Vittoria in Matenano</t>
    </r>
  </si>
  <si>
    <r>
      <t xml:space="preserve">Direzione Didattica </t>
    </r>
    <r>
      <rPr>
        <b/>
        <sz val="10"/>
        <color indexed="8"/>
        <rFont val="Arial"/>
        <family val="2"/>
      </rPr>
      <t>S. Elpidio a Mare</t>
    </r>
  </si>
  <si>
    <r>
      <t xml:space="preserve">Scuola Media S. Elpidio a Mare </t>
    </r>
    <r>
      <rPr>
        <b/>
        <sz val="10"/>
        <color indexed="8"/>
        <rFont val="Arial"/>
        <family val="2"/>
      </rPr>
      <t>A. Bacci</t>
    </r>
  </si>
  <si>
    <r>
      <t xml:space="preserve">Istituto Comprensivo </t>
    </r>
    <r>
      <rPr>
        <b/>
        <sz val="10"/>
        <color indexed="8"/>
        <rFont val="Arial"/>
        <family val="2"/>
      </rPr>
      <t>Spinetoli - Pagliare</t>
    </r>
  </si>
  <si>
    <r>
      <t xml:space="preserve">Istituto Comprensivo </t>
    </r>
    <r>
      <rPr>
        <b/>
        <sz val="10"/>
        <color indexed="8"/>
        <rFont val="Arial"/>
        <family val="2"/>
      </rPr>
      <t>Apiro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Coldigioco</t>
    </r>
  </si>
  <si>
    <r>
      <t xml:space="preserve">Istituto Comprensivo </t>
    </r>
    <r>
      <rPr>
        <b/>
        <sz val="10"/>
        <color indexed="8"/>
        <rFont val="Arial"/>
        <family val="2"/>
      </rPr>
      <t>Appignano</t>
    </r>
    <r>
      <rPr>
        <sz val="10"/>
        <color indexed="8"/>
        <rFont val="Arial"/>
        <family val="2"/>
      </rPr>
      <t xml:space="preserve"> L. della Robbia</t>
    </r>
  </si>
  <si>
    <r>
      <t xml:space="preserve">Istituto Comprensivo Caldarola </t>
    </r>
    <r>
      <rPr>
        <b/>
        <sz val="10"/>
        <color indexed="8"/>
        <rFont val="Arial"/>
        <family val="2"/>
      </rPr>
      <t>S. De Magistris</t>
    </r>
  </si>
  <si>
    <r>
      <t xml:space="preserve">Istituto Comprensivo Camerino </t>
    </r>
    <r>
      <rPr>
        <b/>
        <sz val="10"/>
        <color indexed="8"/>
        <rFont val="Arial"/>
        <family val="2"/>
      </rPr>
      <t>G. Boccati</t>
    </r>
  </si>
  <si>
    <r>
      <t xml:space="preserve">Istituto Comprensivo Camerino </t>
    </r>
    <r>
      <rPr>
        <b/>
        <sz val="10"/>
        <color indexed="8"/>
        <rFont val="Arial"/>
        <family val="2"/>
      </rPr>
      <t>U. Betti</t>
    </r>
  </si>
  <si>
    <r>
      <t xml:space="preserve">Istituto Comprensivo Castelraimondo </t>
    </r>
    <r>
      <rPr>
        <b/>
        <sz val="10"/>
        <color indexed="8"/>
        <rFont val="Arial"/>
        <family val="2"/>
      </rPr>
      <t>N. Strampelli</t>
    </r>
  </si>
  <si>
    <r>
      <t xml:space="preserve">Istituto Comprensivo Cingoli </t>
    </r>
    <r>
      <rPr>
        <b/>
        <sz val="10"/>
        <color indexed="8"/>
        <rFont val="Arial"/>
        <family val="2"/>
      </rPr>
      <t>E. Mestica</t>
    </r>
  </si>
  <si>
    <r>
      <t xml:space="preserve">Istituto Comprensivo Civitanova Marche </t>
    </r>
    <r>
      <rPr>
        <b/>
        <sz val="10"/>
        <color indexed="8"/>
        <rFont val="Arial"/>
        <family val="2"/>
      </rPr>
      <t>Sant'Agostino</t>
    </r>
  </si>
  <si>
    <r>
      <t xml:space="preserve">Scuola Media  </t>
    </r>
    <r>
      <rPr>
        <b/>
        <sz val="10"/>
        <color indexed="8"/>
        <rFont val="Arial"/>
        <family val="2"/>
      </rPr>
      <t>Civitanova Marche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L. Pirandello</t>
    </r>
  </si>
  <si>
    <r>
      <t xml:space="preserve">Istituto Comprensivo </t>
    </r>
    <r>
      <rPr>
        <b/>
        <sz val="10"/>
        <color indexed="8"/>
        <rFont val="Arial"/>
        <family val="2"/>
      </rPr>
      <t>Colmurano</t>
    </r>
  </si>
  <si>
    <r>
      <t xml:space="preserve">Direzione Didattica </t>
    </r>
    <r>
      <rPr>
        <b/>
        <sz val="10"/>
        <color indexed="8"/>
        <rFont val="Arial"/>
        <family val="2"/>
      </rPr>
      <t>Corridonia</t>
    </r>
  </si>
  <si>
    <r>
      <t xml:space="preserve">Istituto Comprensivo Corridonia </t>
    </r>
    <r>
      <rPr>
        <b/>
        <sz val="10"/>
        <color indexed="8"/>
        <rFont val="Arial"/>
        <family val="2"/>
      </rPr>
      <t>A. Manzoni</t>
    </r>
  </si>
  <si>
    <r>
      <t xml:space="preserve">Direzione Didattica </t>
    </r>
    <r>
      <rPr>
        <b/>
        <sz val="10"/>
        <color indexed="8"/>
        <rFont val="Arial"/>
        <family val="2"/>
      </rPr>
      <t>MC Via Panfilo</t>
    </r>
  </si>
  <si>
    <r>
      <t xml:space="preserve">Direzione Didattica </t>
    </r>
    <r>
      <rPr>
        <b/>
        <sz val="10"/>
        <color indexed="8"/>
        <rFont val="Arial"/>
        <family val="2"/>
      </rPr>
      <t>MC Via F.lli Cervi</t>
    </r>
  </si>
  <si>
    <r>
      <t xml:space="preserve">Convitto Nazionale </t>
    </r>
    <r>
      <rPr>
        <b/>
        <sz val="10"/>
        <color indexed="8"/>
        <rFont val="Arial"/>
        <family val="2"/>
      </rPr>
      <t>G. Leopardi</t>
    </r>
    <r>
      <rPr>
        <sz val="10"/>
        <color indexed="8"/>
        <rFont val="Arial"/>
        <family val="0"/>
      </rPr>
      <t xml:space="preserve"> Scuola Elementare e Media annesse</t>
    </r>
  </si>
  <si>
    <r>
      <t xml:space="preserve">Istituto Comprensivo </t>
    </r>
    <r>
      <rPr>
        <b/>
        <sz val="10"/>
        <color indexed="8"/>
        <rFont val="Arial"/>
        <family val="2"/>
      </rPr>
      <t>MC E. Fermi</t>
    </r>
  </si>
  <si>
    <r>
      <t xml:space="preserve">Istituto Comprensivo </t>
    </r>
    <r>
      <rPr>
        <b/>
        <sz val="10"/>
        <color indexed="8"/>
        <rFont val="Arial"/>
        <family val="2"/>
      </rPr>
      <t>MC E. Mestica</t>
    </r>
  </si>
  <si>
    <r>
      <t xml:space="preserve">Scuola Media  </t>
    </r>
    <r>
      <rPr>
        <b/>
        <sz val="10"/>
        <color indexed="8"/>
        <rFont val="Arial"/>
        <family val="2"/>
      </rPr>
      <t>MC D. Alighieri</t>
    </r>
  </si>
  <si>
    <r>
      <t xml:space="preserve">Direzione Didattica </t>
    </r>
    <r>
      <rPr>
        <b/>
        <sz val="10"/>
        <color indexed="8"/>
        <rFont val="Arial"/>
        <family val="2"/>
      </rPr>
      <t>Matelica</t>
    </r>
  </si>
  <si>
    <r>
      <t xml:space="preserve">Istituto Comprensivo Matelica </t>
    </r>
    <r>
      <rPr>
        <b/>
        <sz val="10"/>
        <color indexed="8"/>
        <rFont val="Arial"/>
        <family val="2"/>
      </rPr>
      <t>E. Mattei</t>
    </r>
  </si>
  <si>
    <r>
      <t xml:space="preserve">Istituto Comprensivo Mogliano </t>
    </r>
    <r>
      <rPr>
        <b/>
        <sz val="10"/>
        <color indexed="8"/>
        <rFont val="Arial"/>
        <family val="2"/>
      </rPr>
      <t>Papa Giovanni XXIII</t>
    </r>
  </si>
  <si>
    <r>
      <t xml:space="preserve">Istituto Comprensivo </t>
    </r>
    <r>
      <rPr>
        <b/>
        <sz val="10"/>
        <color indexed="8"/>
        <rFont val="Arial"/>
        <family val="2"/>
      </rPr>
      <t>Monte S. Giusto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L. Lotto</t>
    </r>
  </si>
  <si>
    <r>
      <t xml:space="preserve">Istituto Comprensivo Montecassiano </t>
    </r>
    <r>
      <rPr>
        <b/>
        <sz val="10"/>
        <color indexed="8"/>
        <rFont val="Arial"/>
        <family val="2"/>
      </rPr>
      <t>G. Cingolani</t>
    </r>
  </si>
  <si>
    <r>
      <t xml:space="preserve">Istituto Comprensivo </t>
    </r>
    <r>
      <rPr>
        <b/>
        <sz val="10"/>
        <color indexed="8"/>
        <rFont val="Arial"/>
        <family val="2"/>
      </rPr>
      <t>Morrovalle</t>
    </r>
  </si>
  <si>
    <r>
      <t xml:space="preserve">Istituto Comprensivo Pieve Torina </t>
    </r>
    <r>
      <rPr>
        <b/>
        <sz val="10"/>
        <color indexed="8"/>
        <rFont val="Arial"/>
        <family val="2"/>
      </rPr>
      <t>Mons. Paoletti</t>
    </r>
  </si>
  <si>
    <r>
      <t xml:space="preserve">Istituto Comprensivo Pollenza </t>
    </r>
    <r>
      <rPr>
        <b/>
        <sz val="10"/>
        <color indexed="8"/>
        <rFont val="Arial"/>
        <family val="2"/>
      </rPr>
      <t>V. Monti</t>
    </r>
  </si>
  <si>
    <r>
      <t xml:space="preserve">Istituto Comprensivo Porto Recanati </t>
    </r>
    <r>
      <rPr>
        <b/>
        <sz val="10"/>
        <color indexed="8"/>
        <rFont val="Arial"/>
        <family val="2"/>
      </rPr>
      <t>E. Medi</t>
    </r>
  </si>
  <si>
    <r>
      <t xml:space="preserve">Istituto Comprensivo Porto Potenza Picena </t>
    </r>
    <r>
      <rPr>
        <b/>
        <sz val="10"/>
        <color indexed="8"/>
        <rFont val="Arial"/>
        <family val="2"/>
      </rPr>
      <t>R. Sanzio</t>
    </r>
  </si>
  <si>
    <r>
      <t xml:space="preserve">Istituto Comprensivo Potenza Picena </t>
    </r>
    <r>
      <rPr>
        <b/>
        <sz val="10"/>
        <color indexed="8"/>
        <rFont val="Arial"/>
        <family val="2"/>
      </rPr>
      <t>G. Leopardi</t>
    </r>
  </si>
  <si>
    <r>
      <t xml:space="preserve">Direzione Didattica </t>
    </r>
    <r>
      <rPr>
        <b/>
        <sz val="10"/>
        <color indexed="8"/>
        <rFont val="Arial"/>
        <family val="2"/>
      </rPr>
      <t>Recanati</t>
    </r>
    <r>
      <rPr>
        <sz val="10"/>
        <color indexed="8"/>
        <rFont val="Arial"/>
        <family val="0"/>
      </rPr>
      <t xml:space="preserve"> V.le C. Battisti</t>
    </r>
  </si>
  <si>
    <r>
      <t xml:space="preserve">Direzione Didattica </t>
    </r>
    <r>
      <rPr>
        <b/>
        <sz val="10"/>
        <color indexed="8"/>
        <rFont val="Arial"/>
        <family val="2"/>
      </rPr>
      <t xml:space="preserve">Recanati </t>
    </r>
    <r>
      <rPr>
        <sz val="10"/>
        <color indexed="8"/>
        <rFont val="Arial"/>
        <family val="0"/>
      </rPr>
      <t>Via le Grazie</t>
    </r>
  </si>
  <si>
    <r>
      <t xml:space="preserve">Scuola Media  </t>
    </r>
    <r>
      <rPr>
        <b/>
        <sz val="10"/>
        <color indexed="8"/>
        <rFont val="Arial"/>
        <family val="2"/>
      </rPr>
      <t>Recanati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M. L. Patrizi</t>
    </r>
  </si>
  <si>
    <r>
      <t xml:space="preserve">Istituto Comprensivo </t>
    </r>
    <r>
      <rPr>
        <b/>
        <sz val="10"/>
        <color indexed="8"/>
        <rFont val="Arial"/>
        <family val="2"/>
      </rPr>
      <t>San Ginesio</t>
    </r>
    <r>
      <rPr>
        <sz val="10"/>
        <color indexed="8"/>
        <rFont val="Arial"/>
        <family val="0"/>
      </rPr>
      <t xml:space="preserve"> V. Tortoreto</t>
    </r>
  </si>
  <si>
    <r>
      <t xml:space="preserve">Direzione Didattica </t>
    </r>
    <r>
      <rPr>
        <b/>
        <sz val="10"/>
        <color indexed="8"/>
        <rFont val="Arial"/>
        <family val="2"/>
      </rPr>
      <t>S. Severino Marche</t>
    </r>
  </si>
  <si>
    <r>
      <t xml:space="preserve">Istituto Comprensivo S. Severino Marche </t>
    </r>
    <r>
      <rPr>
        <b/>
        <sz val="10"/>
        <color indexed="8"/>
        <rFont val="Arial"/>
        <family val="2"/>
      </rPr>
      <t>P. Tacchi Venturi</t>
    </r>
  </si>
  <si>
    <r>
      <t xml:space="preserve">Istituto Comprensivo Sarnano </t>
    </r>
    <r>
      <rPr>
        <b/>
        <sz val="10"/>
        <color indexed="8"/>
        <rFont val="Arial"/>
        <family val="2"/>
      </rPr>
      <t>G. Leopardi</t>
    </r>
  </si>
  <si>
    <r>
      <t xml:space="preserve">Istituto Comprensivo Tolentino </t>
    </r>
    <r>
      <rPr>
        <b/>
        <sz val="10"/>
        <color indexed="8"/>
        <rFont val="Arial"/>
        <family val="2"/>
      </rPr>
      <t>G. Lucatelli</t>
    </r>
  </si>
  <si>
    <r>
      <t xml:space="preserve">Istituto Comprensivo </t>
    </r>
    <r>
      <rPr>
        <b/>
        <sz val="10"/>
        <color indexed="8"/>
        <rFont val="Arial"/>
        <family val="2"/>
      </rPr>
      <t>Tolentino</t>
    </r>
    <r>
      <rPr>
        <sz val="10"/>
        <color indexed="8"/>
        <rFont val="Arial"/>
        <family val="0"/>
      </rPr>
      <t xml:space="preserve"> Via Grandi</t>
    </r>
  </si>
  <si>
    <r>
      <t xml:space="preserve">Istituto Comprensivo Treia </t>
    </r>
    <r>
      <rPr>
        <b/>
        <sz val="10"/>
        <color indexed="8"/>
        <rFont val="Arial"/>
        <family val="2"/>
      </rPr>
      <t>E. Paladini</t>
    </r>
  </si>
  <si>
    <r>
      <t xml:space="preserve">Istituto Comprensivo </t>
    </r>
    <r>
      <rPr>
        <b/>
        <sz val="10"/>
        <color indexed="8"/>
        <rFont val="Arial"/>
        <family val="2"/>
      </rPr>
      <t>Acqualagna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E Mattei</t>
    </r>
  </si>
  <si>
    <r>
      <t xml:space="preserve">Istituto Comprensivo </t>
    </r>
    <r>
      <rPr>
        <b/>
        <sz val="10"/>
        <color indexed="8"/>
        <rFont val="Arial"/>
        <family val="2"/>
      </rPr>
      <t>Apecchio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S. Lapi 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</si>
  <si>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Cagli </t>
    </r>
    <r>
      <rPr>
        <sz val="10"/>
        <color indexed="8"/>
        <rFont val="Arial"/>
        <family val="2"/>
      </rPr>
      <t>F.M. Tocci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</si>
  <si>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Cartoceto </t>
    </r>
    <r>
      <rPr>
        <sz val="10"/>
        <color indexed="8"/>
        <rFont val="Arial"/>
        <family val="2"/>
      </rPr>
      <t>M. Polo</t>
    </r>
  </si>
  <si>
    <r>
      <t xml:space="preserve">Direzione Didattica </t>
    </r>
    <r>
      <rPr>
        <b/>
        <sz val="10"/>
        <color indexed="8"/>
        <rFont val="Arial"/>
        <family val="2"/>
      </rPr>
      <t>Fano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S. Lazzaro</t>
    </r>
  </si>
  <si>
    <r>
      <t xml:space="preserve">Direzione Didattica </t>
    </r>
    <r>
      <rPr>
        <b/>
        <sz val="10"/>
        <color indexed="8"/>
        <rFont val="Arial"/>
        <family val="2"/>
      </rPr>
      <t>Fano</t>
    </r>
    <r>
      <rPr>
        <sz val="10"/>
        <color indexed="8"/>
        <rFont val="Arial"/>
        <family val="2"/>
      </rPr>
      <t xml:space="preserve"> S. Orso</t>
    </r>
  </si>
  <si>
    <r>
      <t xml:space="preserve">Istituto Comprensivo </t>
    </r>
    <r>
      <rPr>
        <b/>
        <sz val="10"/>
        <color indexed="8"/>
        <rFont val="Arial"/>
        <family val="2"/>
      </rPr>
      <t>Fano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M. Nuti</t>
    </r>
  </si>
  <si>
    <r>
      <t xml:space="preserve">Istituto Comprensivo </t>
    </r>
    <r>
      <rPr>
        <b/>
        <sz val="10"/>
        <color indexed="8"/>
        <rFont val="Arial"/>
        <family val="2"/>
      </rPr>
      <t>Fano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Padalino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</si>
  <si>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Fano </t>
    </r>
    <r>
      <rPr>
        <sz val="10"/>
        <color indexed="8"/>
        <rFont val="Arial"/>
        <family val="2"/>
      </rPr>
      <t xml:space="preserve">Faà di Bruno </t>
    </r>
  </si>
  <si>
    <r>
      <t xml:space="preserve">Istituto Comprensivo </t>
    </r>
    <r>
      <rPr>
        <b/>
        <sz val="10"/>
        <color indexed="8"/>
        <rFont val="Arial"/>
        <family val="2"/>
      </rPr>
      <t>Fano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>A. Gandiglio</t>
    </r>
  </si>
  <si>
    <r>
      <t xml:space="preserve">Istituto Comprensivo Fermignano </t>
    </r>
    <r>
      <rPr>
        <b/>
        <sz val="10"/>
        <color indexed="8"/>
        <rFont val="Arial"/>
        <family val="2"/>
      </rPr>
      <t>D. Bramante</t>
    </r>
    <r>
      <rPr>
        <sz val="10"/>
        <color indexed="8"/>
        <rFont val="Arial"/>
        <family val="0"/>
      </rPr>
      <t xml:space="preserve"> </t>
    </r>
  </si>
  <si>
    <r>
      <t xml:space="preserve">Direzione Didattica </t>
    </r>
    <r>
      <rPr>
        <b/>
        <sz val="10"/>
        <color indexed="8"/>
        <rFont val="Arial"/>
        <family val="2"/>
      </rPr>
      <t>Fossombrone</t>
    </r>
  </si>
  <si>
    <r>
      <t xml:space="preserve">Istituto Comprensivo </t>
    </r>
    <r>
      <rPr>
        <b/>
        <sz val="10"/>
        <color indexed="8"/>
        <rFont val="Arial"/>
        <family val="2"/>
      </rPr>
      <t>Fossombrone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F.lli Mercantini </t>
    </r>
  </si>
  <si>
    <r>
      <t xml:space="preserve">Istituto Comprensivo </t>
    </r>
    <r>
      <rPr>
        <b/>
        <sz val="10"/>
        <color indexed="8"/>
        <rFont val="Arial"/>
        <family val="2"/>
      </rPr>
      <t>Gabicce Mare</t>
    </r>
  </si>
  <si>
    <r>
      <t xml:space="preserve">Istituto Comprensivo Macerata Feltria </t>
    </r>
    <r>
      <rPr>
        <b/>
        <sz val="10"/>
        <color indexed="8"/>
        <rFont val="Arial"/>
        <family val="2"/>
      </rPr>
      <t>F. Penserini</t>
    </r>
  </si>
  <si>
    <r>
      <t>Istituto Comprensivo</t>
    </r>
    <r>
      <rPr>
        <b/>
        <sz val="10"/>
        <color indexed="8"/>
        <rFont val="Arial"/>
        <family val="2"/>
      </rPr>
      <t xml:space="preserve"> Mercatino Conca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R. Sanzio</t>
    </r>
  </si>
  <si>
    <r>
      <t>Direzione Didattica</t>
    </r>
    <r>
      <rPr>
        <b/>
        <sz val="10"/>
        <color indexed="8"/>
        <rFont val="Arial"/>
        <family val="2"/>
      </rPr>
      <t xml:space="preserve"> Mondolfo</t>
    </r>
  </si>
  <si>
    <r>
      <t xml:space="preserve">Istituto Comprensivo </t>
    </r>
    <r>
      <rPr>
        <b/>
        <sz val="10"/>
        <color indexed="8"/>
        <rFont val="Arial"/>
        <family val="2"/>
      </rPr>
      <t>Montecalvo in Foglia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A. Frank</t>
    </r>
    <r>
      <rPr>
        <sz val="10"/>
        <color indexed="8"/>
        <rFont val="Arial"/>
        <family val="0"/>
      </rPr>
      <t xml:space="preserve"> </t>
    </r>
  </si>
  <si>
    <r>
      <t xml:space="preserve">Direzione Didattica </t>
    </r>
    <r>
      <rPr>
        <b/>
        <sz val="10"/>
        <color indexed="8"/>
        <rFont val="Arial"/>
        <family val="2"/>
      </rPr>
      <t>Montelabbate</t>
    </r>
  </si>
  <si>
    <r>
      <t xml:space="preserve">Direzione Didattica </t>
    </r>
    <r>
      <rPr>
        <b/>
        <sz val="10"/>
        <color indexed="8"/>
        <rFont val="Arial"/>
        <family val="2"/>
      </rPr>
      <t>Novafeltria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</si>
  <si>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Novafeltria </t>
    </r>
    <r>
      <rPr>
        <sz val="10"/>
        <color indexed="8"/>
        <rFont val="Arial"/>
        <family val="2"/>
      </rPr>
      <t>A. Battelli</t>
    </r>
  </si>
  <si>
    <r>
      <t xml:space="preserve">Istituto Comprensivo </t>
    </r>
    <r>
      <rPr>
        <b/>
        <sz val="10"/>
        <color indexed="8"/>
        <rFont val="Arial"/>
        <family val="2"/>
      </rPr>
      <t xml:space="preserve">Orciano </t>
    </r>
    <r>
      <rPr>
        <sz val="10"/>
        <color indexed="8"/>
        <rFont val="Arial"/>
        <family val="0"/>
      </rPr>
      <t>di PS</t>
    </r>
  </si>
  <si>
    <r>
      <t xml:space="preserve">Istituto Comprensivo Pennabilli </t>
    </r>
    <r>
      <rPr>
        <b/>
        <sz val="10"/>
        <color indexed="8"/>
        <rFont val="Arial"/>
        <family val="2"/>
      </rPr>
      <t>P. O. Olivieri</t>
    </r>
  </si>
  <si>
    <r>
      <t xml:space="preserve">Direzione Didattica PS </t>
    </r>
    <r>
      <rPr>
        <b/>
        <sz val="10"/>
        <color indexed="8"/>
        <rFont val="Arial"/>
        <family val="2"/>
      </rPr>
      <t>Cattabrighe</t>
    </r>
  </si>
  <si>
    <r>
      <t xml:space="preserve">Istituto Comprensivo PS </t>
    </r>
    <r>
      <rPr>
        <b/>
        <sz val="10"/>
        <color indexed="8"/>
        <rFont val="Arial"/>
        <family val="2"/>
      </rPr>
      <t>L. Pirandello</t>
    </r>
  </si>
  <si>
    <r>
      <t xml:space="preserve">Istituto Comprensivo PS </t>
    </r>
    <r>
      <rPr>
        <b/>
        <sz val="10"/>
        <color indexed="8"/>
        <rFont val="Arial"/>
        <family val="2"/>
      </rPr>
      <t>G. Leopardi</t>
    </r>
  </si>
  <si>
    <r>
      <t xml:space="preserve">Istituto Comprensivo PS </t>
    </r>
    <r>
      <rPr>
        <b/>
        <sz val="10"/>
        <color indexed="8"/>
        <rFont val="Arial"/>
        <family val="2"/>
      </rPr>
      <t>A. Olivieri</t>
    </r>
  </si>
  <si>
    <r>
      <t xml:space="preserve">Istituto Comprensivo PS </t>
    </r>
    <r>
      <rPr>
        <b/>
        <sz val="10"/>
        <color indexed="8"/>
        <rFont val="Arial"/>
        <family val="2"/>
      </rPr>
      <t>D. Alighieri</t>
    </r>
  </si>
  <si>
    <r>
      <t xml:space="preserve">Istituto Comprensivo PS </t>
    </r>
    <r>
      <rPr>
        <b/>
        <sz val="10"/>
        <color indexed="8"/>
        <rFont val="Arial"/>
        <family val="2"/>
      </rPr>
      <t>Villa S. Martino</t>
    </r>
  </si>
  <si>
    <r>
      <t xml:space="preserve">Istituto Comprensivo PS </t>
    </r>
    <r>
      <rPr>
        <b/>
        <sz val="10"/>
        <color indexed="8"/>
        <rFont val="Arial"/>
        <family val="2"/>
      </rPr>
      <t>G. Gaudiano</t>
    </r>
  </si>
  <si>
    <r>
      <t xml:space="preserve">Istituto Comprensivo PS </t>
    </r>
    <r>
      <rPr>
        <b/>
        <sz val="10"/>
        <color indexed="8"/>
        <rFont val="Arial"/>
        <family val="2"/>
      </rPr>
      <t>G. Galilei</t>
    </r>
  </si>
  <si>
    <r>
      <t xml:space="preserve">Istituto Comprensivo </t>
    </r>
    <r>
      <rPr>
        <b/>
        <sz val="10"/>
        <color indexed="8"/>
        <rFont val="Arial"/>
        <family val="2"/>
      </rPr>
      <t>Saltara</t>
    </r>
  </si>
  <si>
    <r>
      <t xml:space="preserve">Istituto Comprensivo </t>
    </r>
    <r>
      <rPr>
        <b/>
        <sz val="10"/>
        <color indexed="8"/>
        <rFont val="Arial"/>
        <family val="2"/>
      </rPr>
      <t>S. Lorenzo in Campo</t>
    </r>
  </si>
  <si>
    <r>
      <t xml:space="preserve">Direzione Didattica </t>
    </r>
    <r>
      <rPr>
        <b/>
        <sz val="10"/>
        <color indexed="8"/>
        <rFont val="Arial"/>
        <family val="2"/>
      </rPr>
      <t>S. Angelo in Lizzola - Montecchio</t>
    </r>
  </si>
  <si>
    <r>
      <t xml:space="preserve">Istituto Comprensivo </t>
    </r>
    <r>
      <rPr>
        <b/>
        <sz val="10"/>
        <color indexed="8"/>
        <rFont val="Arial"/>
        <family val="2"/>
      </rPr>
      <t>S. Angelo in Vado</t>
    </r>
    <r>
      <rPr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2"/>
      </rPr>
      <t>L. Carnevali</t>
    </r>
  </si>
  <si>
    <r>
      <t xml:space="preserve">Istituto Comprensivo </t>
    </r>
    <r>
      <rPr>
        <b/>
        <sz val="10"/>
        <color indexed="8"/>
        <rFont val="Arial"/>
        <family val="2"/>
      </rPr>
      <t>Sassocorvaro</t>
    </r>
    <r>
      <rPr>
        <sz val="10"/>
        <color indexed="8"/>
        <rFont val="Arial"/>
        <family val="0"/>
      </rPr>
      <t xml:space="preserve"> </t>
    </r>
    <r>
      <rPr>
        <sz val="10"/>
        <color indexed="8"/>
        <rFont val="Arial"/>
        <family val="2"/>
      </rPr>
      <t xml:space="preserve">A. Battelli </t>
    </r>
  </si>
  <si>
    <r>
      <t xml:space="preserve">Istituto Comprensivo Urbania </t>
    </r>
    <r>
      <rPr>
        <b/>
        <sz val="10"/>
        <color indexed="8"/>
        <rFont val="Arial"/>
        <family val="2"/>
      </rPr>
      <t>N. Pellipario</t>
    </r>
  </si>
  <si>
    <r>
      <t xml:space="preserve">Istituto Comprensivo Urbino </t>
    </r>
    <r>
      <rPr>
        <b/>
        <sz val="10"/>
        <color indexed="8"/>
        <rFont val="Arial"/>
        <family val="2"/>
      </rPr>
      <t>G. Pascoli</t>
    </r>
  </si>
  <si>
    <r>
      <t xml:space="preserve">Istituto Comprensivo Urbino </t>
    </r>
    <r>
      <rPr>
        <b/>
        <sz val="10"/>
        <color indexed="8"/>
        <rFont val="Arial"/>
        <family val="2"/>
      </rPr>
      <t>P. Volponi</t>
    </r>
  </si>
  <si>
    <r>
      <t xml:space="preserve">Istituto Istruzione Superiore </t>
    </r>
    <r>
      <rPr>
        <b/>
        <sz val="11"/>
        <color indexed="8"/>
        <rFont val="Arial"/>
        <family val="2"/>
      </rPr>
      <t>Vanvitelli - Stracca - Angelini</t>
    </r>
  </si>
  <si>
    <r>
      <t xml:space="preserve">Istituto Istruzione Superiore </t>
    </r>
    <r>
      <rPr>
        <b/>
        <sz val="11"/>
        <color indexed="8"/>
        <rFont val="Arial"/>
        <family val="2"/>
      </rPr>
      <t>A. Elia - C.Onesti</t>
    </r>
  </si>
  <si>
    <r>
      <t xml:space="preserve">Liceo Classico C. </t>
    </r>
    <r>
      <rPr>
        <b/>
        <sz val="11"/>
        <color indexed="8"/>
        <rFont val="Arial"/>
        <family val="2"/>
      </rPr>
      <t>Rinaldini</t>
    </r>
  </si>
  <si>
    <r>
      <t xml:space="preserve">Liceo Scientifico  </t>
    </r>
    <r>
      <rPr>
        <b/>
        <sz val="11"/>
        <color indexed="8"/>
        <rFont val="Arial"/>
        <family val="2"/>
      </rPr>
      <t>Luigi di Savoia</t>
    </r>
  </si>
  <si>
    <r>
      <t xml:space="preserve">Liceo Scientifico  </t>
    </r>
    <r>
      <rPr>
        <b/>
        <sz val="11"/>
        <color indexed="8"/>
        <rFont val="Arial"/>
        <family val="2"/>
      </rPr>
      <t>G. Galilei</t>
    </r>
  </si>
  <si>
    <r>
      <t xml:space="preserve">Istituto Professionale Servizi Commerciali Turistici Pubblicità e Sociali </t>
    </r>
    <r>
      <rPr>
        <b/>
        <sz val="11"/>
        <color indexed="8"/>
        <rFont val="Arial"/>
        <family val="2"/>
      </rPr>
      <t xml:space="preserve">F. Podesti </t>
    </r>
  </si>
  <si>
    <r>
      <t xml:space="preserve">Istituto Arte </t>
    </r>
    <r>
      <rPr>
        <b/>
        <sz val="11"/>
        <color indexed="8"/>
        <rFont val="Arial"/>
        <family val="2"/>
      </rPr>
      <t>E. Mannucci</t>
    </r>
  </si>
  <si>
    <r>
      <t xml:space="preserve">Istituto Tecnico Commerciale  </t>
    </r>
    <r>
      <rPr>
        <b/>
        <sz val="11"/>
        <color indexed="8"/>
        <rFont val="Arial"/>
        <family val="2"/>
      </rPr>
      <t>G. Benincasa</t>
    </r>
  </si>
  <si>
    <r>
      <t xml:space="preserve">Istituto Tecnico Industriale  </t>
    </r>
    <r>
      <rPr>
        <b/>
        <sz val="11"/>
        <color indexed="8"/>
        <rFont val="Arial"/>
        <family val="2"/>
      </rPr>
      <t>V. Volterra</t>
    </r>
  </si>
  <si>
    <r>
      <t xml:space="preserve">Istituto Istruzione Superiore </t>
    </r>
    <r>
      <rPr>
        <b/>
        <sz val="11"/>
        <color indexed="8"/>
        <rFont val="Arial"/>
        <family val="2"/>
      </rPr>
      <t>Miliani - Vivarelli</t>
    </r>
  </si>
  <si>
    <r>
      <t xml:space="preserve">Liceo Classico </t>
    </r>
    <r>
      <rPr>
        <b/>
        <sz val="11"/>
        <color indexed="8"/>
        <rFont val="Arial"/>
        <family val="2"/>
      </rPr>
      <t>F. Stelluti</t>
    </r>
  </si>
  <si>
    <r>
      <t xml:space="preserve">Liceo Scientifico </t>
    </r>
    <r>
      <rPr>
        <b/>
        <sz val="11"/>
        <color indexed="8"/>
        <rFont val="Arial"/>
        <family val="2"/>
      </rPr>
      <t>V. Volterra</t>
    </r>
  </si>
  <si>
    <r>
      <t xml:space="preserve">Istituto Tecnico Commerciale e Geometri </t>
    </r>
    <r>
      <rPr>
        <b/>
        <sz val="11"/>
        <color indexed="8"/>
        <rFont val="Arial"/>
        <family val="2"/>
      </rPr>
      <t>A. Morea</t>
    </r>
  </si>
  <si>
    <r>
      <t xml:space="preserve">Istituto Tecnico Industriale  </t>
    </r>
    <r>
      <rPr>
        <b/>
        <sz val="11"/>
        <color indexed="8"/>
        <rFont val="Arial"/>
        <family val="2"/>
      </rPr>
      <t>A. Merloni</t>
    </r>
  </si>
  <si>
    <r>
      <t xml:space="preserve">Istituto Istruzione Superiore </t>
    </r>
    <r>
      <rPr>
        <b/>
        <sz val="11"/>
        <color indexed="8"/>
        <rFont val="Arial"/>
        <family val="2"/>
      </rPr>
      <t>D. Serrani</t>
    </r>
  </si>
  <si>
    <r>
      <t xml:space="preserve">Istituto Istruzione Superiore </t>
    </r>
    <r>
      <rPr>
        <b/>
        <sz val="11"/>
        <color indexed="8"/>
        <rFont val="Arial"/>
        <family val="2"/>
      </rPr>
      <t>E. Pieralisi</t>
    </r>
  </si>
  <si>
    <r>
      <t xml:space="preserve">Liceo Classico </t>
    </r>
    <r>
      <rPr>
        <b/>
        <sz val="11"/>
        <color indexed="8"/>
        <rFont val="Arial"/>
        <family val="2"/>
      </rPr>
      <t>V. Emanuele II</t>
    </r>
  </si>
  <si>
    <r>
      <t xml:space="preserve">Liceo Scientifico </t>
    </r>
    <r>
      <rPr>
        <b/>
        <sz val="11"/>
        <color indexed="8"/>
        <rFont val="Arial"/>
        <family val="2"/>
      </rPr>
      <t xml:space="preserve"> L. da Vinci</t>
    </r>
  </si>
  <si>
    <r>
      <t xml:space="preserve">Istituto Tecnico Commerciale e Geometri  </t>
    </r>
    <r>
      <rPr>
        <b/>
        <sz val="11"/>
        <color indexed="8"/>
        <rFont val="Arial"/>
        <family val="2"/>
      </rPr>
      <t>P. Cuppari</t>
    </r>
  </si>
  <si>
    <r>
      <t xml:space="preserve">Istituto Tecnico Attività Sociali (già I.T.F.) </t>
    </r>
    <r>
      <rPr>
        <b/>
        <sz val="11"/>
        <color indexed="8"/>
        <rFont val="Arial"/>
        <family val="2"/>
      </rPr>
      <t>G. Galilei</t>
    </r>
  </si>
  <si>
    <r>
      <t xml:space="preserve">Istituto Tecnico Industriale  </t>
    </r>
    <r>
      <rPr>
        <b/>
        <sz val="11"/>
        <color indexed="8"/>
        <rFont val="Arial"/>
        <family val="2"/>
      </rPr>
      <t>G. Marconi</t>
    </r>
  </si>
  <si>
    <r>
      <t xml:space="preserve">Istituto Istruzione Superiore Alberghiero e Commerciale </t>
    </r>
    <r>
      <rPr>
        <b/>
        <sz val="11"/>
        <color indexed="8"/>
        <rFont val="Arial"/>
        <family val="2"/>
      </rPr>
      <t>A. Einstein</t>
    </r>
  </si>
  <si>
    <r>
      <t xml:space="preserve">Istituto Istruzione Superiore </t>
    </r>
    <r>
      <rPr>
        <b/>
        <sz val="11"/>
        <color indexed="8"/>
        <rFont val="Arial"/>
        <family val="2"/>
      </rPr>
      <t>Corridoni - Campana</t>
    </r>
  </si>
  <si>
    <r>
      <t xml:space="preserve">Istituto Istruzione Superiore </t>
    </r>
    <r>
      <rPr>
        <b/>
        <sz val="11"/>
        <color indexed="8"/>
        <rFont val="Arial"/>
        <family val="2"/>
      </rPr>
      <t>M. Laeng</t>
    </r>
    <r>
      <rPr>
        <sz val="11"/>
        <color indexed="8"/>
        <rFont val="Arial"/>
        <family val="0"/>
      </rPr>
      <t xml:space="preserve"> Osimo - Castelfidardo</t>
    </r>
  </si>
  <si>
    <r>
      <t xml:space="preserve">Liceo Classico </t>
    </r>
    <r>
      <rPr>
        <b/>
        <sz val="11"/>
        <color indexed="8"/>
        <rFont val="Arial"/>
        <family val="2"/>
      </rPr>
      <t>Perticari</t>
    </r>
  </si>
  <si>
    <r>
      <t xml:space="preserve">Liceo Scientifico </t>
    </r>
    <r>
      <rPr>
        <b/>
        <sz val="11"/>
        <color indexed="8"/>
        <rFont val="Arial"/>
        <family val="2"/>
      </rPr>
      <t>E. Medi</t>
    </r>
  </si>
  <si>
    <r>
      <t xml:space="preserve">Istituto Prof.le Servizi Alberghieri Ristorazione Comm.li e Turistici </t>
    </r>
    <r>
      <rPr>
        <b/>
        <sz val="11"/>
        <color indexed="8"/>
        <rFont val="Arial"/>
        <family val="2"/>
      </rPr>
      <t>A. Panzini</t>
    </r>
  </si>
  <si>
    <r>
      <t xml:space="preserve">Istituto Professionale  Industria e Artigianato </t>
    </r>
    <r>
      <rPr>
        <b/>
        <sz val="11"/>
        <color indexed="8"/>
        <rFont val="Arial"/>
        <family val="2"/>
      </rPr>
      <t>B. Padovano</t>
    </r>
  </si>
  <si>
    <r>
      <t xml:space="preserve">Istituto Tecnico Commerciale e Geometri E.F. </t>
    </r>
    <r>
      <rPr>
        <b/>
        <sz val="11"/>
        <color indexed="8"/>
        <rFont val="Arial"/>
        <family val="2"/>
      </rPr>
      <t>Corinaldesi</t>
    </r>
  </si>
  <si>
    <r>
      <t xml:space="preserve">Istituto Istruzione Superiore </t>
    </r>
    <r>
      <rPr>
        <b/>
        <sz val="11"/>
        <color indexed="8"/>
        <rFont val="Arial"/>
        <family val="2"/>
      </rPr>
      <t>E. Mattei</t>
    </r>
  </si>
  <si>
    <r>
      <t xml:space="preserve">Istituto Professionale Industria e Artigianato </t>
    </r>
    <r>
      <rPr>
        <b/>
        <sz val="11"/>
        <color indexed="8"/>
        <rFont val="Arial"/>
        <family val="2"/>
      </rPr>
      <t>G. Sacconi</t>
    </r>
  </si>
  <si>
    <r>
      <t xml:space="preserve">Liceo Classico </t>
    </r>
    <r>
      <rPr>
        <b/>
        <sz val="11"/>
        <color indexed="8"/>
        <rFont val="Arial"/>
        <family val="2"/>
      </rPr>
      <t>F. Stabili</t>
    </r>
  </si>
  <si>
    <r>
      <t xml:space="preserve">Liceo Scientifico  </t>
    </r>
    <r>
      <rPr>
        <b/>
        <sz val="11"/>
        <color indexed="8"/>
        <rFont val="Arial"/>
        <family val="2"/>
      </rPr>
      <t>A. Orsini</t>
    </r>
  </si>
  <si>
    <r>
      <t xml:space="preserve">Istituto Arte </t>
    </r>
    <r>
      <rPr>
        <b/>
        <sz val="11"/>
        <color indexed="8"/>
        <rFont val="Arial"/>
        <family val="2"/>
      </rPr>
      <t>O. Licini</t>
    </r>
  </si>
  <si>
    <r>
      <t xml:space="preserve">Istituto Tecnico Agrario </t>
    </r>
    <r>
      <rPr>
        <b/>
        <sz val="11"/>
        <color indexed="8"/>
        <rFont val="Arial"/>
        <family val="2"/>
      </rPr>
      <t>C. Ulpiani</t>
    </r>
  </si>
  <si>
    <r>
      <t xml:space="preserve">Istituto Tecnico Commerciale e Geometri </t>
    </r>
    <r>
      <rPr>
        <b/>
        <sz val="11"/>
        <color indexed="8"/>
        <rFont val="Arial"/>
        <family val="2"/>
      </rPr>
      <t>Umberto I</t>
    </r>
  </si>
  <si>
    <r>
      <t xml:space="preserve">Istituto Tecnico Attività Sociali </t>
    </r>
    <r>
      <rPr>
        <b/>
        <sz val="11"/>
        <color indexed="8"/>
        <rFont val="Arial"/>
        <family val="2"/>
      </rPr>
      <t>G. Mazzocchi</t>
    </r>
  </si>
  <si>
    <r>
      <t xml:space="preserve">Istituto Tecnico Industriale </t>
    </r>
    <r>
      <rPr>
        <b/>
        <sz val="11"/>
        <color indexed="8"/>
        <rFont val="Arial"/>
        <family val="2"/>
      </rPr>
      <t>E. Fermi</t>
    </r>
  </si>
  <si>
    <r>
      <t xml:space="preserve">Istituto Arte </t>
    </r>
    <r>
      <rPr>
        <b/>
        <sz val="11"/>
        <color indexed="8"/>
        <rFont val="Arial"/>
        <family val="2"/>
      </rPr>
      <t>U. Preziotti</t>
    </r>
  </si>
  <si>
    <r>
      <t xml:space="preserve">Liceo Classico </t>
    </r>
    <r>
      <rPr>
        <b/>
        <sz val="11"/>
        <color indexed="8"/>
        <rFont val="Arial"/>
        <family val="2"/>
      </rPr>
      <t>Annibal Caro</t>
    </r>
  </si>
  <si>
    <r>
      <t xml:space="preserve">Liceo Scientifico T. </t>
    </r>
    <r>
      <rPr>
        <b/>
        <sz val="11"/>
        <color indexed="8"/>
        <rFont val="Arial"/>
        <family val="2"/>
      </rPr>
      <t>C.Onesti</t>
    </r>
  </si>
  <si>
    <r>
      <t xml:space="preserve">Istituto Professionale Industria e Artigianato </t>
    </r>
    <r>
      <rPr>
        <b/>
        <sz val="11"/>
        <color indexed="8"/>
        <rFont val="Arial"/>
        <family val="2"/>
      </rPr>
      <t>O. Ricci</t>
    </r>
  </si>
  <si>
    <r>
      <t xml:space="preserve">Istituto Tecnico Commerciale Geometri e Turismo </t>
    </r>
    <r>
      <rPr>
        <b/>
        <sz val="11"/>
        <color indexed="8"/>
        <rFont val="Arial"/>
        <family val="2"/>
      </rPr>
      <t>G.B. Carducci - G. Galilei</t>
    </r>
  </si>
  <si>
    <r>
      <t xml:space="preserve">Istituto Tecnico Industriale </t>
    </r>
    <r>
      <rPr>
        <b/>
        <sz val="11"/>
        <color indexed="8"/>
        <rFont val="Arial"/>
        <family val="2"/>
      </rPr>
      <t>G.M. Montani</t>
    </r>
  </si>
  <si>
    <r>
      <t xml:space="preserve">Istituto Istruzione Superiore </t>
    </r>
    <r>
      <rPr>
        <b/>
        <sz val="11"/>
        <color indexed="8"/>
        <rFont val="Arial"/>
        <family val="2"/>
      </rPr>
      <t>P. Fazzini - Mercantini</t>
    </r>
  </si>
  <si>
    <r>
      <t xml:space="preserve">Istituto Istruzione Superiore </t>
    </r>
    <r>
      <rPr>
        <b/>
        <sz val="11"/>
        <color indexed="8"/>
        <rFont val="Arial"/>
        <family val="2"/>
      </rPr>
      <t>G. Leopardi</t>
    </r>
  </si>
  <si>
    <r>
      <t xml:space="preserve">Liceo Scientifico </t>
    </r>
    <r>
      <rPr>
        <b/>
        <sz val="11"/>
        <color indexed="8"/>
        <rFont val="Arial"/>
        <family val="2"/>
      </rPr>
      <t>B. Rosetti</t>
    </r>
  </si>
  <si>
    <r>
      <t xml:space="preserve">Istituo Tecnico Commerciale </t>
    </r>
    <r>
      <rPr>
        <b/>
        <sz val="11"/>
        <color indexed="8"/>
        <rFont val="Arial"/>
        <family val="2"/>
      </rPr>
      <t>A. Capriotti</t>
    </r>
  </si>
  <si>
    <r>
      <t xml:space="preserve">Istituto Istruzione Superiore </t>
    </r>
    <r>
      <rPr>
        <b/>
        <sz val="11"/>
        <color indexed="8"/>
        <rFont val="Arial"/>
        <family val="2"/>
      </rPr>
      <t>G. Cesare C. da Varano</t>
    </r>
  </si>
  <si>
    <r>
      <t xml:space="preserve">Istituto Tecnico Commerciale e Geometri  </t>
    </r>
    <r>
      <rPr>
        <b/>
        <sz val="11"/>
        <color indexed="8"/>
        <rFont val="Arial"/>
        <family val="2"/>
      </rPr>
      <t>G. Antinori</t>
    </r>
  </si>
  <si>
    <r>
      <t xml:space="preserve">Istituto Professionale Servizi Alberghieri e Ristorazione </t>
    </r>
    <r>
      <rPr>
        <b/>
        <sz val="11"/>
        <color indexed="8"/>
        <rFont val="Arial"/>
        <family val="2"/>
      </rPr>
      <t>A. Panzini</t>
    </r>
  </si>
  <si>
    <r>
      <t xml:space="preserve">Istituto Istruzione Superiore </t>
    </r>
    <r>
      <rPr>
        <b/>
        <sz val="11"/>
        <color indexed="8"/>
        <rFont val="Arial"/>
        <family val="2"/>
      </rPr>
      <t>L. Da Vinci</t>
    </r>
  </si>
  <si>
    <r>
      <t xml:space="preserve">Istituto Tecnico Commerciale </t>
    </r>
    <r>
      <rPr>
        <b/>
        <sz val="11"/>
        <color indexed="8"/>
        <rFont val="Arial"/>
        <family val="2"/>
      </rPr>
      <t>F. Corridoni</t>
    </r>
  </si>
  <si>
    <r>
      <t xml:space="preserve">Istituto Professionale Industria e Artigianato </t>
    </r>
    <r>
      <rPr>
        <b/>
        <sz val="11"/>
        <color indexed="8"/>
        <rFont val="Arial"/>
        <family val="2"/>
      </rPr>
      <t>F. Corridoni</t>
    </r>
  </si>
  <si>
    <r>
      <t xml:space="preserve">Liceo Classico </t>
    </r>
    <r>
      <rPr>
        <b/>
        <sz val="11"/>
        <color indexed="8"/>
        <rFont val="Arial"/>
        <family val="2"/>
      </rPr>
      <t>G. Leopardi</t>
    </r>
  </si>
  <si>
    <r>
      <t xml:space="preserve">Liceo Scientifico </t>
    </r>
    <r>
      <rPr>
        <b/>
        <sz val="11"/>
        <color indexed="8"/>
        <rFont val="Arial"/>
        <family val="2"/>
      </rPr>
      <t>G. Galilei</t>
    </r>
  </si>
  <si>
    <r>
      <t xml:space="preserve">Istituto Professionale Servizi Commerciali Turistici </t>
    </r>
    <r>
      <rPr>
        <b/>
        <sz val="11"/>
        <color indexed="8"/>
        <rFont val="Arial"/>
        <family val="2"/>
      </rPr>
      <t>I. Pannaggi</t>
    </r>
  </si>
  <si>
    <r>
      <t xml:space="preserve">Istituto Arte </t>
    </r>
    <r>
      <rPr>
        <b/>
        <sz val="11"/>
        <color indexed="8"/>
        <rFont val="Arial"/>
        <family val="2"/>
      </rPr>
      <t>G. Cantalamessa</t>
    </r>
  </si>
  <si>
    <r>
      <t xml:space="preserve">Istituto Tecnico Agrario </t>
    </r>
    <r>
      <rPr>
        <b/>
        <sz val="11"/>
        <color indexed="8"/>
        <rFont val="Arial"/>
        <family val="2"/>
      </rPr>
      <t>G. Garibaldi</t>
    </r>
  </si>
  <si>
    <r>
      <t xml:space="preserve">Istituto Tecnico Commerciale </t>
    </r>
    <r>
      <rPr>
        <b/>
        <sz val="11"/>
        <color indexed="8"/>
        <rFont val="Arial"/>
        <family val="2"/>
      </rPr>
      <t>A. Gentili</t>
    </r>
  </si>
  <si>
    <r>
      <t xml:space="preserve">Istituto Tecnico Attività Sociali </t>
    </r>
    <r>
      <rPr>
        <b/>
        <sz val="11"/>
        <color indexed="8"/>
        <rFont val="Arial"/>
        <family val="2"/>
      </rPr>
      <t>M. Ricci</t>
    </r>
  </si>
  <si>
    <r>
      <t xml:space="preserve">Istituto Tecnico Geometri </t>
    </r>
    <r>
      <rPr>
        <b/>
        <sz val="11"/>
        <color indexed="8"/>
        <rFont val="Arial"/>
        <family val="2"/>
      </rPr>
      <t>D.A. Bramante</t>
    </r>
  </si>
  <si>
    <r>
      <t xml:space="preserve">Istituto Istruzione Superiore </t>
    </r>
    <r>
      <rPr>
        <b/>
        <sz val="11"/>
        <color indexed="8"/>
        <rFont val="Arial"/>
        <family val="2"/>
      </rPr>
      <t>Don E. Pocognoni</t>
    </r>
  </si>
  <si>
    <r>
      <t xml:space="preserve">Istituto Istruzione Superiore </t>
    </r>
    <r>
      <rPr>
        <b/>
        <sz val="11"/>
        <color indexed="8"/>
        <rFont val="Arial"/>
        <family val="2"/>
      </rPr>
      <t>A. Gentili</t>
    </r>
  </si>
  <si>
    <r>
      <t xml:space="preserve">Istituto Tecnico Industriale </t>
    </r>
    <r>
      <rPr>
        <b/>
        <sz val="11"/>
        <color indexed="8"/>
        <rFont val="Arial"/>
        <family val="2"/>
      </rPr>
      <t>E. Divini</t>
    </r>
  </si>
  <si>
    <r>
      <t xml:space="preserve">Istituto Professionale Industria e Artigianato </t>
    </r>
    <r>
      <rPr>
        <b/>
        <sz val="11"/>
        <color indexed="8"/>
        <rFont val="Arial"/>
        <family val="2"/>
      </rPr>
      <t>E. Rosa</t>
    </r>
  </si>
  <si>
    <r>
      <t xml:space="preserve">Istituto Istruzione Superiore  </t>
    </r>
    <r>
      <rPr>
        <b/>
        <sz val="11"/>
        <color indexed="8"/>
        <rFont val="Arial"/>
        <family val="2"/>
      </rPr>
      <t>G. Celli</t>
    </r>
  </si>
  <si>
    <r>
      <t xml:space="preserve">Istituto Istruzione Superiore  </t>
    </r>
    <r>
      <rPr>
        <b/>
        <sz val="11"/>
        <color indexed="8"/>
        <rFont val="Arial"/>
        <family val="2"/>
      </rPr>
      <t>A. Volta</t>
    </r>
    <r>
      <rPr>
        <sz val="11"/>
        <color indexed="8"/>
        <rFont val="Arial"/>
        <family val="0"/>
      </rPr>
      <t xml:space="preserve"> polo 3</t>
    </r>
  </si>
  <si>
    <r>
      <t xml:space="preserve">Istituto Istruzione Superiore </t>
    </r>
    <r>
      <rPr>
        <b/>
        <sz val="11"/>
        <color indexed="8"/>
        <rFont val="Arial"/>
        <family val="2"/>
      </rPr>
      <t>G. Nolfi</t>
    </r>
    <r>
      <rPr>
        <sz val="11"/>
        <color indexed="8"/>
        <rFont val="Arial"/>
        <family val="0"/>
      </rPr>
      <t xml:space="preserve"> polo 1</t>
    </r>
  </si>
  <si>
    <r>
      <t xml:space="preserve">Istituto Istruzione Superiore  </t>
    </r>
    <r>
      <rPr>
        <b/>
        <sz val="11"/>
        <color indexed="8"/>
        <rFont val="Arial"/>
        <family val="2"/>
      </rPr>
      <t>G. Torelli</t>
    </r>
    <r>
      <rPr>
        <sz val="11"/>
        <color indexed="8"/>
        <rFont val="Arial"/>
        <family val="0"/>
      </rPr>
      <t xml:space="preserve"> polo 2</t>
    </r>
  </si>
  <si>
    <r>
      <t xml:space="preserve">Istituto Professionale Servizi Turistici Commerciali </t>
    </r>
    <r>
      <rPr>
        <b/>
        <sz val="11"/>
        <color indexed="8"/>
        <rFont val="Arial"/>
        <family val="2"/>
      </rPr>
      <t>A. Olivetti</t>
    </r>
  </si>
  <si>
    <r>
      <t xml:space="preserve">Istituto Tecnico Commerciale </t>
    </r>
    <r>
      <rPr>
        <b/>
        <sz val="11"/>
        <color indexed="8"/>
        <rFont val="Arial"/>
        <family val="2"/>
      </rPr>
      <t>C. Battisti</t>
    </r>
  </si>
  <si>
    <r>
      <t xml:space="preserve">Istituto Istruzione Superiore </t>
    </r>
    <r>
      <rPr>
        <b/>
        <sz val="11"/>
        <color indexed="8"/>
        <rFont val="Arial"/>
        <family val="2"/>
      </rPr>
      <t>L. Donati</t>
    </r>
  </si>
  <si>
    <r>
      <t xml:space="preserve">Istituto Istruzione Superiore  </t>
    </r>
    <r>
      <rPr>
        <b/>
        <sz val="11"/>
        <color indexed="8"/>
        <rFont val="Arial"/>
        <family val="2"/>
      </rPr>
      <t>L. Einaudi</t>
    </r>
  </si>
  <si>
    <r>
      <t xml:space="preserve">Istituto Istruzione Superiore </t>
    </r>
    <r>
      <rPr>
        <b/>
        <sz val="11"/>
        <color indexed="8"/>
        <rFont val="Arial"/>
        <family val="2"/>
      </rPr>
      <t>S. Marta</t>
    </r>
  </si>
  <si>
    <r>
      <t xml:space="preserve">Liceo Classico </t>
    </r>
    <r>
      <rPr>
        <b/>
        <sz val="11"/>
        <color indexed="8"/>
        <rFont val="Arial"/>
        <family val="2"/>
      </rPr>
      <t>T. Mamiani</t>
    </r>
  </si>
  <si>
    <r>
      <t xml:space="preserve">Liceo Scientifico </t>
    </r>
    <r>
      <rPr>
        <b/>
        <sz val="11"/>
        <color indexed="8"/>
        <rFont val="Arial"/>
        <family val="2"/>
      </rPr>
      <t>G. Marconi</t>
    </r>
  </si>
  <si>
    <r>
      <t xml:space="preserve">Istituto Professionale  Industria e Artigianato </t>
    </r>
    <r>
      <rPr>
        <b/>
        <sz val="11"/>
        <color indexed="8"/>
        <rFont val="Arial"/>
        <family val="2"/>
      </rPr>
      <t>G. Benelli</t>
    </r>
  </si>
  <si>
    <r>
      <t xml:space="preserve">Istituto Arte </t>
    </r>
    <r>
      <rPr>
        <b/>
        <sz val="11"/>
        <color indexed="8"/>
        <rFont val="Arial"/>
        <family val="2"/>
      </rPr>
      <t>Mengaroni</t>
    </r>
  </si>
  <si>
    <r>
      <t xml:space="preserve">Istituto Tecnico Agrario </t>
    </r>
    <r>
      <rPr>
        <b/>
        <sz val="11"/>
        <color indexed="8"/>
        <rFont val="Arial"/>
        <family val="2"/>
      </rPr>
      <t>A. Cecchi</t>
    </r>
  </si>
  <si>
    <r>
      <t xml:space="preserve">Istituto Tecnico Commerciale </t>
    </r>
    <r>
      <rPr>
        <b/>
        <sz val="11"/>
        <color indexed="8"/>
        <rFont val="Arial"/>
        <family val="2"/>
      </rPr>
      <t>D. Bramante</t>
    </r>
  </si>
  <si>
    <r>
      <t xml:space="preserve">Istituto Tecnico Geometri </t>
    </r>
    <r>
      <rPr>
        <b/>
        <sz val="11"/>
        <color indexed="8"/>
        <rFont val="Arial"/>
        <family val="2"/>
      </rPr>
      <t>G. Genga</t>
    </r>
  </si>
  <si>
    <r>
      <t xml:space="preserve">Istituto Istruzione Superiore </t>
    </r>
    <r>
      <rPr>
        <b/>
        <sz val="11"/>
        <color indexed="8"/>
        <rFont val="Arial"/>
        <family val="2"/>
      </rPr>
      <t>F.M. II della Rovere</t>
    </r>
  </si>
  <si>
    <r>
      <t xml:space="preserve">Liceo Classico </t>
    </r>
    <r>
      <rPr>
        <b/>
        <sz val="11"/>
        <color indexed="8"/>
        <rFont val="Arial"/>
        <family val="2"/>
      </rPr>
      <t>Raffaello</t>
    </r>
  </si>
  <si>
    <r>
      <t xml:space="preserve">Istituto Istruzione Superiore </t>
    </r>
    <r>
      <rPr>
        <b/>
        <sz val="11"/>
        <color indexed="8"/>
        <rFont val="Arial"/>
        <family val="2"/>
      </rPr>
      <t>L. Laurana</t>
    </r>
  </si>
  <si>
    <r>
      <t xml:space="preserve">Istituto Tecnico Industriale </t>
    </r>
    <r>
      <rPr>
        <b/>
        <sz val="11"/>
        <color indexed="8"/>
        <rFont val="Arial"/>
        <family val="2"/>
      </rPr>
      <t>E. Mattei</t>
    </r>
  </si>
  <si>
    <t>D.D. MONTEGIORGIO</t>
  </si>
  <si>
    <t>MONTEGIORGIO</t>
  </si>
  <si>
    <t>D.D. MONTEGRANARO</t>
  </si>
  <si>
    <t>MONTEGRANARO</t>
  </si>
  <si>
    <t>D.D. MONTEPRANDONE CENTOBUCHI</t>
  </si>
  <si>
    <t>MONTEPRANDONE</t>
  </si>
  <si>
    <t>D.D. MONTE URANO</t>
  </si>
  <si>
    <t>MONTE URANO</t>
  </si>
  <si>
    <t>D.D. PORTO SAN GIORGIO</t>
  </si>
  <si>
    <t>PORTO SAN GIORGIO</t>
  </si>
  <si>
    <t>D.D. PORTO S.ELPIDIO 1 CIRCOLO</t>
  </si>
  <si>
    <t>PORTO SANT'ELPIDIO</t>
  </si>
  <si>
    <t>D.D. PORTO S.ELPIDIO 2 CIRCOLO</t>
  </si>
  <si>
    <t>D.D. SAN BENEDETTO DEL TR. 1 CIRCOLO</t>
  </si>
  <si>
    <t>SAN BENEDETTO DEL TRONTO</t>
  </si>
  <si>
    <t>D.D. S.BENEDETTO DEL TR.2 CIRCOLO</t>
  </si>
  <si>
    <t>D.D. S.BENEDETTO DEL TR.3 CIRCOLO</t>
  </si>
  <si>
    <t>D.D. S.ELPIDIO A MARE</t>
  </si>
  <si>
    <t>SANT'ELPIDIO A MARE</t>
  </si>
  <si>
    <t>D.D." LUCIANI-S.FILIPPO"</t>
  </si>
  <si>
    <t>D.D. MONTICELLI</t>
  </si>
  <si>
    <t xml:space="preserve">I.C. RIPATRANSONE </t>
  </si>
  <si>
    <t>RIPATRANSONE</t>
  </si>
  <si>
    <t xml:space="preserve">I.C. AMANDOLA </t>
  </si>
  <si>
    <t>AMANDOLA</t>
  </si>
  <si>
    <t xml:space="preserve">I.C. SPINETOLI PAGLIARE </t>
  </si>
  <si>
    <t>SPINETOLI</t>
  </si>
  <si>
    <t xml:space="preserve">I.C."DA VINCI" </t>
  </si>
  <si>
    <t>FORCE</t>
  </si>
  <si>
    <t>I.C."DE CAROLIS"</t>
  </si>
  <si>
    <t>ACQUAVIVA PICENA</t>
  </si>
  <si>
    <t>I.C."SACCONI"</t>
  </si>
  <si>
    <t>MONTALTO DELLE MARCHE</t>
  </si>
  <si>
    <t>I.C. "DA VINCI/UNGARETTI"</t>
  </si>
  <si>
    <t xml:space="preserve">I.C. ROCCAFLUVIONE </t>
  </si>
  <si>
    <t>ROCCAFLUVIONE</t>
  </si>
  <si>
    <t>I.C. ACQUASANTA TERME</t>
  </si>
  <si>
    <t>ACQUASANTA TERME</t>
  </si>
  <si>
    <t xml:space="preserve">I.C. COMUNANZA </t>
  </si>
  <si>
    <t>COMUNANZA</t>
  </si>
  <si>
    <t xml:space="preserve">I.C. S.VITTORIA IN MATENANO </t>
  </si>
  <si>
    <t>SANTA VITTORIA IN M.NO</t>
  </si>
  <si>
    <t>I.C. OFFIDA</t>
  </si>
  <si>
    <t>OFFIDA</t>
  </si>
  <si>
    <t>I.C. FOLIGNANO CAPOLUOGO</t>
  </si>
  <si>
    <t>FOLIGNANO</t>
  </si>
  <si>
    <t>I.C.  "DON ENRICO MONTI"</t>
  </si>
  <si>
    <t>I.C. "LEOPARDI "</t>
  </si>
  <si>
    <t>I.C. CUPRAMARITTIMA CAPOLUOGO</t>
  </si>
  <si>
    <t>CUPRA MARITTIMA</t>
  </si>
  <si>
    <t>I.C. CASTELDILAMA CAPOLUOGO</t>
  </si>
  <si>
    <t>CASTEL DI LAMA</t>
  </si>
  <si>
    <t>I.C. CASTEL DI LAMA VIA ADIGE</t>
  </si>
  <si>
    <t>I.C. MONTERUBBIANO CAPOLUOGO</t>
  </si>
  <si>
    <t>MONTERUBBIANO</t>
  </si>
  <si>
    <t>I.C. "NARDI"</t>
  </si>
  <si>
    <t>I.C. MONTEGRANARO</t>
  </si>
  <si>
    <t>I.C. FALERONE CAPOLUOGO</t>
  </si>
  <si>
    <t>FALERONE</t>
  </si>
  <si>
    <t>I.C. "CESTONI"</t>
  </si>
  <si>
    <t>I.C. PETRITOLI CAPOLUOGO</t>
  </si>
  <si>
    <t>PETRITOLI</t>
  </si>
  <si>
    <t>I.C. CENTOBUCHI "ALLEGRETTI"</t>
  </si>
  <si>
    <t>S.M. "LUCIANI"</t>
  </si>
  <si>
    <t>S.M. "FRACASSETTI - BETTI"</t>
  </si>
  <si>
    <t>SCUOLA MEDIA "CAPPELLA/CURZI"</t>
  </si>
  <si>
    <t>SCUOLA MEDIA "SACCONI/MANZONI"</t>
  </si>
  <si>
    <t>S.M. "GALILEI/MARCONI"</t>
  </si>
  <si>
    <t>S.M. "M. D'AZEGLIO"</t>
  </si>
  <si>
    <t>S.M.  "BACCI"</t>
  </si>
  <si>
    <t xml:space="preserve">D.D. "VIA PANFILO" </t>
  </si>
  <si>
    <t xml:space="preserve">D.D. "VIA FRATELLI CERVI" </t>
  </si>
  <si>
    <t>D.D. "VIA REGINA ELENA"</t>
  </si>
  <si>
    <t>CIVITANOVA MARCHE</t>
  </si>
  <si>
    <t xml:space="preserve">D.D. " VIA UGO BASSI" </t>
  </si>
  <si>
    <t xml:space="preserve">D.D. "VIA TACITO" </t>
  </si>
  <si>
    <t>D.D. CORRIDONIA</t>
  </si>
  <si>
    <t>CORRIDONIA</t>
  </si>
  <si>
    <t>D.D. MATELICA</t>
  </si>
  <si>
    <t>MATELICA</t>
  </si>
  <si>
    <t>D.D. "V.LE CESARE BATTISTI"</t>
  </si>
  <si>
    <t>RECANATI</t>
  </si>
  <si>
    <t xml:space="preserve">D.D. "VIA LE GRAZIE"  </t>
  </si>
  <si>
    <t>D.D. SAN SEVERINO MARCHE</t>
  </si>
  <si>
    <t>SAN SEVERINO MARCHE</t>
  </si>
  <si>
    <t xml:space="preserve">I.C. "N. STRAMPELLI" </t>
  </si>
  <si>
    <t>CASTELRAIMONDO</t>
  </si>
  <si>
    <t xml:space="preserve">I.C. "SIMONE DE MAGISTRIS" </t>
  </si>
  <si>
    <t>CALDAROLA</t>
  </si>
  <si>
    <t xml:space="preserve">I.C. "GIACOMO LEOPARDI" </t>
  </si>
  <si>
    <t>SARNANO</t>
  </si>
  <si>
    <t xml:space="preserve">I.C. "COLDIGIOCO" </t>
  </si>
  <si>
    <t>APIRO</t>
  </si>
  <si>
    <t xml:space="preserve">I.C. "VINCENZO TORTORETO" </t>
  </si>
  <si>
    <t>SAN GINESIO</t>
  </si>
  <si>
    <t>I.C. "ENRICO MATTEI"</t>
  </si>
  <si>
    <t xml:space="preserve">I.C. "G. BOCCATI" </t>
  </si>
  <si>
    <t>CAMERINO</t>
  </si>
  <si>
    <t xml:space="preserve">I.C. "UGO BETTI"  </t>
  </si>
  <si>
    <t xml:space="preserve">I.C. "TACCHI VENTURI" </t>
  </si>
  <si>
    <t xml:space="preserve">I.C. "ENRICO MESTICA" </t>
  </si>
  <si>
    <t>CINGOLI</t>
  </si>
  <si>
    <t xml:space="preserve">I.C. "ALESSANDRO MANZONI" </t>
  </si>
  <si>
    <t>I.C. "R.SANZIO"</t>
  </si>
  <si>
    <t>POTENZA PICENA</t>
  </si>
  <si>
    <t xml:space="preserve">I.C. "G. LEOPARDI"  </t>
  </si>
  <si>
    <t>organico di fatto anno 2005/2006</t>
  </si>
  <si>
    <t>organico di fatto anno 2004/2005</t>
  </si>
  <si>
    <t>ANMM06700L</t>
  </si>
  <si>
    <t xml:space="preserve">I.C. "G. LUCATELLI" </t>
  </si>
  <si>
    <t>TOLENTINO</t>
  </si>
  <si>
    <t xml:space="preserve">I.C. "VIA GRANDI"  </t>
  </si>
  <si>
    <t xml:space="preserve">I.C. "VINCENZO MONTI"  </t>
  </si>
  <si>
    <t>POLLENZA</t>
  </si>
  <si>
    <t>I.C. COLMURANO</t>
  </si>
  <si>
    <t>COLMURANO</t>
  </si>
  <si>
    <t xml:space="preserve">I.C."GIOVANNI XXIII" </t>
  </si>
  <si>
    <t>MOGLIANO</t>
  </si>
  <si>
    <t xml:space="preserve">I.C. "MONS. PAOLETTI" </t>
  </si>
  <si>
    <t>PIEVE TORINA</t>
  </si>
  <si>
    <t xml:space="preserve">I.C. "L. LOTTO" </t>
  </si>
  <si>
    <t>MONTE SAN GIUSTO</t>
  </si>
  <si>
    <t xml:space="preserve">I.C. "VIA PIAVE" </t>
  </si>
  <si>
    <t>MORROVALLE</t>
  </si>
  <si>
    <t xml:space="preserve">I.C. "EGISTO PALADINI" </t>
  </si>
  <si>
    <t>TREIA</t>
  </si>
  <si>
    <t xml:space="preserve">I.C. "LUCA DELLA ROBBIA" </t>
  </si>
  <si>
    <t>APPIGNANO</t>
  </si>
  <si>
    <t xml:space="preserve">I.C. "G. CINGOLANI"  </t>
  </si>
  <si>
    <t>MONTECASSIANO</t>
  </si>
  <si>
    <t xml:space="preserve">I.C. "ENRICO FERMI" </t>
  </si>
  <si>
    <t xml:space="preserve">I.C. "ENRICO MEDI" </t>
  </si>
  <si>
    <t>PORTO RECANATI</t>
  </si>
  <si>
    <t xml:space="preserve">I.C. "S. AGOSTINO" </t>
  </si>
  <si>
    <t xml:space="preserve">S.M. "DANTE ALIGHIERI" </t>
  </si>
  <si>
    <t xml:space="preserve">S.M. "M.L. PATRIZI" </t>
  </si>
  <si>
    <t xml:space="preserve">S.M. "L. PIRANDELLO"  </t>
  </si>
  <si>
    <t xml:space="preserve"> CONVITTO NAZIONALE</t>
  </si>
  <si>
    <t>D.D. FANO SAN LAZZARO</t>
  </si>
  <si>
    <t>FANO</t>
  </si>
  <si>
    <t>D.D. FOSSOMBRONE</t>
  </si>
  <si>
    <t>FOSSOMBRONE</t>
  </si>
  <si>
    <t>D.D. MONDOLFO</t>
  </si>
  <si>
    <t>MONDOLFO</t>
  </si>
  <si>
    <t>D.D. NOVAFELTRIA</t>
  </si>
  <si>
    <t>NOVAFELTRIA</t>
  </si>
  <si>
    <t>D.D.S.ANGELO IN L.-MONTECCHIO</t>
  </si>
  <si>
    <t>SANT'ANGELO IN LIZZOLA</t>
  </si>
  <si>
    <t>D.D. MONTELABBATE</t>
  </si>
  <si>
    <t>MONTELABBATE</t>
  </si>
  <si>
    <t>D.D. CATTABRIGHE</t>
  </si>
  <si>
    <t>PESARO</t>
  </si>
  <si>
    <t>D.D. FANO S.ORSO</t>
  </si>
  <si>
    <t>I.C.  "R.SANZIO"</t>
  </si>
  <si>
    <t>MERCATINO CONCA</t>
  </si>
  <si>
    <t>I.C. "L.CARNEVALI"</t>
  </si>
  <si>
    <t>SANT'ANGELO IN VADO</t>
  </si>
  <si>
    <t>I.C.  "ANNA FRANK"</t>
  </si>
  <si>
    <t>MONTECALVO IN FOGLIA</t>
  </si>
  <si>
    <t>I.C. "E.MATTEI"</t>
  </si>
  <si>
    <t>ACQUALAGNA</t>
  </si>
  <si>
    <t>I.C. "SCIPIONE LAPI"</t>
  </si>
  <si>
    <t>APECCHIO</t>
  </si>
  <si>
    <t>I.C. "A. BATTELLI"</t>
  </si>
  <si>
    <t>SASSOCORVARO</t>
  </si>
  <si>
    <t>I.C.MONTEFELCINO</t>
  </si>
  <si>
    <t>MONTEFELCINO</t>
  </si>
  <si>
    <t>I.C.  "PENSERINI"</t>
  </si>
  <si>
    <t>MACERATA FELTRIA</t>
  </si>
  <si>
    <t>I.C.  "G.LANFRANCO"</t>
  </si>
  <si>
    <t>GABICCE MARE</t>
  </si>
  <si>
    <t>I.C.  "A. BATTELLI"</t>
  </si>
  <si>
    <t>I.C. PENNABILLI</t>
  </si>
  <si>
    <t>PENNABILLI</t>
  </si>
  <si>
    <t>I.C. PIANDIMELETO</t>
  </si>
  <si>
    <t>PIANDIMELETO</t>
  </si>
  <si>
    <t>I.C. "D.BRAMANTE"</t>
  </si>
  <si>
    <t>FERMIGNANO</t>
  </si>
  <si>
    <t>I.C. "L.PIRANDELLO"</t>
  </si>
  <si>
    <t>I.C. "G.LEOPARDI"</t>
  </si>
  <si>
    <t>I.C. "ALIGHIERI"</t>
  </si>
  <si>
    <t>SAN LORENZO IN CAMPO</t>
  </si>
  <si>
    <t>I.C.  "F.LLI MERCANTINI"</t>
  </si>
  <si>
    <t>I.C.  "A.OLIVIERI"</t>
  </si>
  <si>
    <t>I.C. "MARCO POLO"</t>
  </si>
  <si>
    <t>CARTOCETO</t>
  </si>
  <si>
    <t>I.C."G.LEOPARDI"</t>
  </si>
  <si>
    <t>SALTARA</t>
  </si>
  <si>
    <t>I.C.  "DANTE ALIGHIERI"</t>
  </si>
  <si>
    <t>I.C. PESARO - VILLA SAN MARTINO</t>
  </si>
  <si>
    <t>I.C.  "NICOLO' PELLIPARIO"</t>
  </si>
  <si>
    <t>URBANIA</t>
  </si>
  <si>
    <t>I.C. "GIANFRANCO GAUDIANO"</t>
  </si>
  <si>
    <t>I.C.  "GALILEO GALILEI"</t>
  </si>
  <si>
    <t>I.C.  "NUTI"</t>
  </si>
  <si>
    <t>I.C.  "G.PADALINO"</t>
  </si>
  <si>
    <t>I.C. ORCIANO-VIA MONTE PALAZZINO</t>
  </si>
  <si>
    <t>ORCIANO DI PESARO</t>
  </si>
  <si>
    <t>I.C. "ENRICO FERMI"</t>
  </si>
  <si>
    <t>I.C.  "FAA'DI BRUNO"</t>
  </si>
  <si>
    <t>I.C.  "G.BINOTTI"</t>
  </si>
  <si>
    <t>PERGOLA</t>
  </si>
  <si>
    <t>I.C. "F.MICHELINI TOCCI"</t>
  </si>
  <si>
    <t>CAGLI</t>
  </si>
  <si>
    <t>I.C. "PASCOLI"</t>
  </si>
  <si>
    <t>URBINO</t>
  </si>
  <si>
    <t>I.C. "PAOLO VOLPONI"</t>
  </si>
  <si>
    <t>I.C. FANO"GANDIGLIO"</t>
  </si>
  <si>
    <t>S.M. TAVULLIA - PIAN DEL BRUSCOLO</t>
  </si>
  <si>
    <t>TAVULLIA</t>
  </si>
  <si>
    <t>differenze tra 2004 e 2003</t>
  </si>
  <si>
    <t>Numero alunni</t>
  </si>
  <si>
    <t>I.I.S."E.PIERALISI"</t>
  </si>
  <si>
    <t>I.I.S."DONATELLO SERRANI"</t>
  </si>
  <si>
    <t>FALCONARA MARITTIMA</t>
  </si>
  <si>
    <t>I.I.S."VANVITELLI - STRACCA - ANGELINI"</t>
  </si>
  <si>
    <t>IIS "A.ELIA - CALZECCHI ONESTI"</t>
  </si>
  <si>
    <t>I.I.S."MILIANI - VIVARELLI"</t>
  </si>
  <si>
    <t>I.I.S."EINSTEIN" - ALBERGHIERO</t>
  </si>
  <si>
    <t>I.I.S."CORRIDONI - CAMPANA"</t>
  </si>
  <si>
    <t>I.I.S.OSIMO "LAENG" - CASTELFIDARDO</t>
  </si>
  <si>
    <t>L.C."CARLO RINALDINI"</t>
  </si>
  <si>
    <t>L.C."FRANCESCO STELLUTI"</t>
  </si>
  <si>
    <t>L.C."GIULIO PERTICARI"</t>
  </si>
  <si>
    <t>L.C."VITTORIO EMANUELE II"</t>
  </si>
  <si>
    <t>L.S."E. MEDI"</t>
  </si>
  <si>
    <t>L.S."LUIGI DI SAVOIA"</t>
  </si>
  <si>
    <t>L.S."G. GALILEI"</t>
  </si>
  <si>
    <t>L.S."L.DA VINCI"</t>
  </si>
  <si>
    <t>L.S."VITO VOLTERRA"</t>
  </si>
  <si>
    <t>IPCTPSS "F.PODESTI"</t>
  </si>
  <si>
    <t>I.P.S.S.A.R."A. PANZINI"</t>
  </si>
  <si>
    <t>I.P.S.I.A."PADOVANO"</t>
  </si>
  <si>
    <t>I.S.A."EDGARDO MANNUCCI"</t>
  </si>
  <si>
    <t>I.T.C.G."CORINALDESI"</t>
  </si>
  <si>
    <t>I.T.C."G. BENINCASA"</t>
  </si>
  <si>
    <t>I.T.C.G."P. CUPPARI"</t>
  </si>
  <si>
    <t>I.T.C.G."A.MOREA"</t>
  </si>
  <si>
    <t>ITAS "GALILEO GALILEI"</t>
  </si>
  <si>
    <t>I.T.I."V.VOLTERRA"</t>
  </si>
  <si>
    <t>I.T.I."GUGLIELMO MARCONI"</t>
  </si>
  <si>
    <t>I.T.I."SEN. ARISTIDE MERLONI"</t>
  </si>
  <si>
    <t>ISTITUTO D'ARTE "PREZIOTTI"</t>
  </si>
  <si>
    <t>I.I.S."EINAUDI"</t>
  </si>
  <si>
    <t>I.I.S.-L.C. "LEOPARDI"</t>
  </si>
  <si>
    <t>I.I.S.-I.T.C."MATTEI"</t>
  </si>
  <si>
    <t xml:space="preserve">I.I.S.-IPSIA"SACCONI" </t>
  </si>
  <si>
    <t>I.I.S. "P.FAZZINI/MERCANTINI</t>
  </si>
  <si>
    <t xml:space="preserve">LICEO CLASSICO "A.CARO" </t>
  </si>
  <si>
    <t xml:space="preserve">LICEO CLASSICO "F.STABILI" </t>
  </si>
  <si>
    <t xml:space="preserve">LIC.SCIENTIFICO "A.ORSINI" </t>
  </si>
  <si>
    <t>LIC.SCIENTIFICO "ROSETTI"</t>
  </si>
  <si>
    <t xml:space="preserve">LIC.SCIENTIFICO "T.C.ONESTI" </t>
  </si>
  <si>
    <t xml:space="preserve">I.P.S.S.A.R. </t>
  </si>
  <si>
    <t xml:space="preserve">I.P.S.I.A. "RICCI" </t>
  </si>
  <si>
    <t xml:space="preserve">I.P.S.I.A. </t>
  </si>
  <si>
    <t>ISTITUTO D'ARTE "LICINI"</t>
  </si>
  <si>
    <t>IST.TEC.AGRARIO "ULPIANI"</t>
  </si>
  <si>
    <t xml:space="preserve">I.T.C.G."UMBERTO I" </t>
  </si>
  <si>
    <t xml:space="preserve">I.T.C."CAPRIOTTI" </t>
  </si>
  <si>
    <t>I.T.C.G."CARDUCCI/GALILEI"</t>
  </si>
  <si>
    <t>I.T.A.S."MAZZOCCHI"</t>
  </si>
  <si>
    <t xml:space="preserve">I.T.I. "G.M.MONTANI" </t>
  </si>
  <si>
    <t>I.T.I."E.FERMI"</t>
  </si>
  <si>
    <t>I.I.S."COSTANZA VARANO"             -</t>
  </si>
  <si>
    <t xml:space="preserve">I.I.S."DA VINCI" </t>
  </si>
  <si>
    <t>CIVITANOVA M.</t>
  </si>
  <si>
    <t xml:space="preserve">IIS"ENRICO MATTEI"  </t>
  </si>
  <si>
    <t xml:space="preserve">I.I.S."E. POCOGNONI" </t>
  </si>
  <si>
    <t xml:space="preserve">I.M. "A. GENTILI"  </t>
  </si>
  <si>
    <t xml:space="preserve">L.C."GIACOMO LEOPARDI" </t>
  </si>
  <si>
    <t xml:space="preserve">L.C." GIACOMO LEOPARDI" </t>
  </si>
  <si>
    <t xml:space="preserve">L.S."G. GALILEI" </t>
  </si>
  <si>
    <t xml:space="preserve">I.P.S.C.T."PANNAGGI" </t>
  </si>
  <si>
    <t>I.P.S.C.T.P.</t>
  </si>
  <si>
    <t xml:space="preserve">I.P.S.S.A.R. "A. PANZINI" </t>
  </si>
  <si>
    <t xml:space="preserve">I.P.S.I.A."F. CORRIDONI" </t>
  </si>
  <si>
    <t xml:space="preserve">I.P.S.I.A."E. ROSA" </t>
  </si>
  <si>
    <t>I.S.A."CANTALAMESSA"</t>
  </si>
  <si>
    <t xml:space="preserve">I.T.A."GIUSEPPE GARIBALDI"  </t>
  </si>
  <si>
    <t xml:space="preserve">I.T.C."A. GENTILI"  </t>
  </si>
  <si>
    <t xml:space="preserve">ITC"F. CORRIDONI" </t>
  </si>
  <si>
    <t xml:space="preserve">ITCG "G. ANTINORI" </t>
  </si>
  <si>
    <t xml:space="preserve">ITAS "MATTEO RICCI"   </t>
  </si>
  <si>
    <t xml:space="preserve">I.T.I."E. DIVINI" </t>
  </si>
  <si>
    <t>SAN SEVERINO M.</t>
  </si>
  <si>
    <t xml:space="preserve">I.T.G. "BRAMANTE" </t>
  </si>
  <si>
    <t>Istituto Istruzione Superiore "Filelfo"</t>
  </si>
  <si>
    <t>I.I.S."MONTEFELTRO"</t>
  </si>
  <si>
    <t>I.I.S. "S.MARTA" E "BRANCA"</t>
  </si>
  <si>
    <t>I.I.S."VOLTA"-POLO 3</t>
  </si>
  <si>
    <t>I.I.S."CELLI"</t>
  </si>
  <si>
    <t>I.I.S."L.DONATI"</t>
  </si>
  <si>
    <t>I.I.S." F.MARIA II DELLA ROVERE"</t>
  </si>
  <si>
    <t>I.I.S."L.EINAUDI"</t>
  </si>
  <si>
    <t>I.I.S."NOLFI"-POLO1</t>
  </si>
  <si>
    <t>LICEO CLASSICO "RAFFAELLO"</t>
  </si>
  <si>
    <t>LICEO CLASSICO "T.MAMIANI"</t>
  </si>
  <si>
    <t>I.I.S."TORELLI-POLO 2</t>
  </si>
  <si>
    <t>LICEO SCIENT."G.MARCONI"</t>
  </si>
  <si>
    <t>I.I.S.-L.S."LAURANA"</t>
  </si>
  <si>
    <t>I.P.S.C.T."A. OLIVETTI"</t>
  </si>
  <si>
    <t>I.P.S.I.A."BENELLI"</t>
  </si>
  <si>
    <t>I.S.A. "MENGARONI"</t>
  </si>
  <si>
    <t>I.S.A."SCUOLA DEL LIBRO"</t>
  </si>
  <si>
    <t>I.T.A."A. CECCHI"</t>
  </si>
  <si>
    <t>I.T.C. "BRAMANTE"</t>
  </si>
  <si>
    <t>I.T..C. "CESARE BATTISTI"</t>
  </si>
  <si>
    <t xml:space="preserve"> I.T.I.S. "ENRICO MATTEI"</t>
  </si>
  <si>
    <t>I.T.G."GENGA"</t>
  </si>
  <si>
    <t>Differenza</t>
  </si>
  <si>
    <t>PERCENTUALIZZAZIONE A.F. 2001</t>
  </si>
  <si>
    <t xml:space="preserve"> A.F. 2003  contributo per ordine di scuola</t>
  </si>
  <si>
    <t>Finanziamento  complessivo per ordine di scuola</t>
  </si>
  <si>
    <t>N° CLASSI</t>
  </si>
  <si>
    <t>QUOTA COMPLESSIVA PER N° CLASSI  PARI AL 60% DEL FINANZIAMENTO ORDINARIO</t>
  </si>
  <si>
    <t>INDICE PER CLASSE</t>
  </si>
  <si>
    <t>N° ALUNNI</t>
  </si>
  <si>
    <t>QUOTA COMPLESSIVA PER N° ALUNNI PARI AL 40% DEL FINANZIAMENTO ORDINARIO</t>
  </si>
  <si>
    <t>INDICE PER ALUNNO</t>
  </si>
  <si>
    <t>SCUOLA MATERNA</t>
  </si>
  <si>
    <t>SCUOLA ELEMENTARE</t>
  </si>
  <si>
    <t>SCUOLA MEDIA</t>
  </si>
  <si>
    <t>ISTRUZIONE CLASSICA</t>
  </si>
  <si>
    <t>ISTRUZIONE TECNICA</t>
  </si>
  <si>
    <t>ISTRUZIONE PROFESSIONALE</t>
  </si>
  <si>
    <t>ISTRUZIONE ARTISTICA</t>
  </si>
  <si>
    <t>IC</t>
  </si>
  <si>
    <t>ANCONA NORD</t>
  </si>
  <si>
    <t>ANCONA CENTRO SUD-EST</t>
  </si>
  <si>
    <t>ANCONA CENTRO</t>
  </si>
  <si>
    <t>ANCONA "ARMANDO NOVELLI"</t>
  </si>
  <si>
    <t>ANCONA ARCHI CITTADELLA SUD</t>
  </si>
  <si>
    <t>ANCONA - PINOCCHIO MONTESICURO</t>
  </si>
  <si>
    <t>ANCONA - POSATORA PIANO OVEST</t>
  </si>
  <si>
    <t>ANCONA - QUARTIERI NUOVI</t>
  </si>
  <si>
    <t>ANCONA - GRAZIE TAVERNELLE</t>
  </si>
  <si>
    <t>CASTELFIDARDO "MAZZINI"</t>
  </si>
  <si>
    <t>CERRETO D'ESI</t>
  </si>
  <si>
    <t>CHIARAVALLE - CAMERATA P.</t>
  </si>
  <si>
    <t>CHIARAVALLE - MONTE SAN VITO</t>
  </si>
  <si>
    <t>FABRIANO CENTRO "GENTILE-FERMI"</t>
  </si>
  <si>
    <t>FABRIANO EST "ALDO MORO"</t>
  </si>
  <si>
    <t>FABRIANO OVEST "MARCO POLO"</t>
  </si>
  <si>
    <t>FALCONARA NORD</t>
  </si>
  <si>
    <t>FALCONARA CENTRO</t>
  </si>
  <si>
    <t>FALCONARA SUD</t>
  </si>
  <si>
    <t>FILOTTRANO "BELTRAMI"</t>
  </si>
  <si>
    <t>JESI "CARLO URBANI"</t>
  </si>
  <si>
    <t>JESI - MONSANO</t>
  </si>
  <si>
    <t>JESI CENTRO</t>
  </si>
  <si>
    <t>JESI "SAN FRANCESCO"</t>
  </si>
  <si>
    <t>MOIE "CARLO URBANI"</t>
  </si>
  <si>
    <t>MONTEROBERTO C.BELLINO S.PAOLO</t>
  </si>
  <si>
    <t>MONTEMARCIANO - MARINA</t>
  </si>
  <si>
    <t>NUMANA - SIROLO</t>
  </si>
  <si>
    <t>OSIMO  "CAIO GIULIO CESARE"</t>
  </si>
  <si>
    <t>OSIMO "BRUNO DA OSIMO"</t>
  </si>
  <si>
    <t>OSIMO "F.LLI TRILLINI"</t>
  </si>
  <si>
    <t>POLVERIGI - AGUGLIANO</t>
  </si>
  <si>
    <t>SAN MARCELLO "A.COLOCCI"</t>
  </si>
  <si>
    <t>SASSOFERRATO "BARTOLO DA SASS."</t>
  </si>
  <si>
    <t>SENIGALLIA MARCHETTI</t>
  </si>
  <si>
    <t>ANIC84700A</t>
  </si>
  <si>
    <t>SENIGALLIA CENTRO - FAGNANI</t>
  </si>
  <si>
    <t>ANIC848006</t>
  </si>
  <si>
    <t>SENIGALLIA NORD - MERCANTINI</t>
  </si>
  <si>
    <t>ANIC849002</t>
  </si>
  <si>
    <t>SENIGALLIA SUD BELARDI</t>
  </si>
  <si>
    <t>VANVITELLI - STRACCA - ANGELINI</t>
  </si>
  <si>
    <t>X</t>
  </si>
  <si>
    <t>A.ELIA - CALZECCHI ONESTI</t>
  </si>
  <si>
    <t>PC</t>
  </si>
  <si>
    <t>CARLO RINALDINI</t>
  </si>
  <si>
    <t>PS</t>
  </si>
  <si>
    <t>LUIGI DI SAVOIA</t>
  </si>
  <si>
    <t>G. GALILEI</t>
  </si>
  <si>
    <t>RC</t>
  </si>
  <si>
    <t>"F.PODESTI"</t>
  </si>
  <si>
    <t>SD</t>
  </si>
  <si>
    <t>"EDGARDO MANNUCCI"</t>
  </si>
  <si>
    <t>TD</t>
  </si>
  <si>
    <t>G. BENINCASA</t>
  </si>
  <si>
    <t>TF</t>
  </si>
  <si>
    <t>V.VOLTERRA</t>
  </si>
  <si>
    <t>ANCT700002</t>
  </si>
  <si>
    <t xml:space="preserve">di cui portatori di handicap  </t>
  </si>
  <si>
    <t>Posti</t>
  </si>
  <si>
    <t>Posti di sostegno</t>
  </si>
  <si>
    <t>Posti carc.</t>
  </si>
  <si>
    <t>Posti istr. Adulti</t>
  </si>
  <si>
    <t>Totale posti</t>
  </si>
  <si>
    <t>differenze tra 2006 e 2005</t>
  </si>
  <si>
    <t>Finanziamento 2006</t>
  </si>
  <si>
    <t>CENTRO TERRITORIALE PERMANENTE  ANCONA</t>
  </si>
  <si>
    <t>MILIANI - VIVARELLI</t>
  </si>
  <si>
    <t>FRANCESCO STELLUTI</t>
  </si>
  <si>
    <t>VITO VOLTERRA</t>
  </si>
  <si>
    <t>ANCT70100T</t>
  </si>
  <si>
    <t>CENTRO TERRITORIALE PERMANENTE  FABRIANO</t>
  </si>
  <si>
    <t>A.MOREA</t>
  </si>
  <si>
    <t>SEN. ARISTIDE MERLONI</t>
  </si>
  <si>
    <t>DONATELLO SERRANI</t>
  </si>
  <si>
    <t>"E.PIERALISI"</t>
  </si>
  <si>
    <t>VITTORIO EMANUELE II</t>
  </si>
  <si>
    <t>L.DA VINCI</t>
  </si>
  <si>
    <t>P. CUPPARI</t>
  </si>
  <si>
    <t>TE</t>
  </si>
  <si>
    <t>GALILEO GALILEI</t>
  </si>
  <si>
    <t>GUGLIELMO MARCONI</t>
  </si>
  <si>
    <t>ANCT70200N</t>
  </si>
  <si>
    <t>CENTRO TERRITORIALE PERMANENTE  JESI</t>
  </si>
  <si>
    <t>"EINSTEIN" - ALBERGHIERO</t>
  </si>
  <si>
    <t>CORRIDONI - CAMPANA</t>
  </si>
  <si>
    <t>OSIMO "LAENG" - CASTELFIDARDO</t>
  </si>
  <si>
    <t>GIULIO PERTICARI</t>
  </si>
  <si>
    <t>E. MEDI</t>
  </si>
  <si>
    <t>RH</t>
  </si>
  <si>
    <t>A. PANZINI</t>
  </si>
  <si>
    <t>ANCT70300D</t>
  </si>
  <si>
    <t>CENTRO TERRITORIALE PERMANENTE SENIGALLI</t>
  </si>
  <si>
    <t>RI</t>
  </si>
  <si>
    <t>"BETTINO PADOVANO"</t>
  </si>
  <si>
    <t>CORINALDESI</t>
  </si>
  <si>
    <t>ACQUASANTA TERME  I.S.C.</t>
  </si>
  <si>
    <t>ACQUAVIVA P. I.S.C."DE CAROLIS"</t>
  </si>
  <si>
    <t>AMANDOLA  I.S.C.</t>
  </si>
  <si>
    <t>EE</t>
  </si>
  <si>
    <t>ASCOLI P. D.D.- CENTRO</t>
  </si>
  <si>
    <t>ASCOLI P.D.D.- BORGO SOLESTA'</t>
  </si>
  <si>
    <t>ASCOLI P. D.D.LUCIANI-S.FILIPPO</t>
  </si>
  <si>
    <t>ASCOLI P. D.D. MONTICELLI</t>
  </si>
  <si>
    <t>CASTEL DI LAMA I.S.C. CAPOLUOGO</t>
  </si>
  <si>
    <t>CASTEL DI LAMA I.S.C. VIA ADIGE</t>
  </si>
  <si>
    <t>COMUNANZA  I.S.C.</t>
  </si>
  <si>
    <t>CUPRAMARITTIMA  I.S.C.</t>
  </si>
  <si>
    <t>FALERONE  I.S.C.</t>
  </si>
  <si>
    <t>FERMO D.D.1 CIRCOLO</t>
  </si>
  <si>
    <t>FERMO D.D.3 CIRCOLO</t>
  </si>
  <si>
    <t>I.C."DA VINCI-UNGARETTI"</t>
  </si>
  <si>
    <t>APCT702008</t>
  </si>
  <si>
    <t>CENTRO TERRITORIALE FERMO</t>
  </si>
  <si>
    <t>FOLIGNANO  I.S.C. CAPOLUOGO</t>
  </si>
  <si>
    <t>FOLIGNANO  I.S.C."DON E. MONTI"</t>
  </si>
  <si>
    <t>FORCE  I.S.C. "DA VINCI"</t>
  </si>
  <si>
    <t>GROTTAMMARE D.D.</t>
  </si>
  <si>
    <t>GROTTAMMARE I.S.C "LEOPARDI G."</t>
  </si>
  <si>
    <t>MONTALTO M. I.S.C."SACCONI"</t>
  </si>
  <si>
    <t>MONTE URANO D.D.</t>
  </si>
  <si>
    <t>MONTEGIORGIO D.D.</t>
  </si>
  <si>
    <t>MONTEGIORGIO  I.S.C.</t>
  </si>
  <si>
    <t>MONTEGRANARO D.D.</t>
  </si>
  <si>
    <t>MONTEGRANARO  I.S.C.</t>
  </si>
  <si>
    <t>MONTEPRANDONE D.D.CENTOBUCHI</t>
  </si>
  <si>
    <t>CENTOBUCHI  I.S.C.</t>
  </si>
  <si>
    <t>MONTERUBBIANO  I.S.C.</t>
  </si>
  <si>
    <t>OFFIDA I.S.C.</t>
  </si>
  <si>
    <t>PETRITOLI  I.S.C.</t>
  </si>
  <si>
    <t>PORTO SAN GIORGIO D.D.</t>
  </si>
  <si>
    <t>P.S.GIORGIO  I.S.C. "NARDI"</t>
  </si>
  <si>
    <t>PORTO S.ELPIDIO D.D.1 CIRCOLO</t>
  </si>
  <si>
    <t>PORTO S.ELPIDIO D.D. 2 CIRCOLO</t>
  </si>
  <si>
    <t>RIPATRANSONE  I.S.C.</t>
  </si>
  <si>
    <t>ROCCAFLUVIONE  I.S.C.</t>
  </si>
  <si>
    <t>S.BENEDETTO DEL TR.D.D. 1 CIRC.</t>
  </si>
  <si>
    <t>S.BENEDETTO DEL TR.D.D. 2 CIRC.</t>
  </si>
  <si>
    <t>S.BENEDETTO DEL TR.D.D. 3 CIRC.</t>
  </si>
  <si>
    <t>SANTA VITTORIA IN MATENANO</t>
  </si>
  <si>
    <t>S.VITTORIA IN MATENANO  I.S.C.</t>
  </si>
  <si>
    <t>S.ELPIDIO A MARE D.D.</t>
  </si>
  <si>
    <t>SPINETOLI PAGLIARE  I.S.C.</t>
  </si>
  <si>
    <t>MM</t>
  </si>
  <si>
    <t>ASCOLI P. SC.M."LUCIANI"</t>
  </si>
  <si>
    <t>APCT70000L</t>
  </si>
  <si>
    <t>CENTRO TERRITORIALE ASCOLI PICENO</t>
  </si>
  <si>
    <t>"M.D'AZEGLIO"</t>
  </si>
  <si>
    <t>FERMO SC.M."FRACASSETTI/BETTI"</t>
  </si>
  <si>
    <t>P.S.ELPIDIO SC.M."GALILEI/MARC"</t>
  </si>
  <si>
    <t>S.BENEDETTO T.SC.M."CAPPELLA/C"</t>
  </si>
  <si>
    <t>APCT70100C</t>
  </si>
  <si>
    <t>CENTRO TERRITORIALE SAN BENEDETTO TR.</t>
  </si>
  <si>
    <t>S.BENEDETTO T. SC.M."SACCONI/M"</t>
  </si>
  <si>
    <t>S.ELPIDIO A MARE SC.M. "BACCI"</t>
  </si>
  <si>
    <t>LUIGI PIRANDELLO</t>
  </si>
  <si>
    <t>"DANTE ALIGHIERI" MACERATA</t>
  </si>
  <si>
    <t>MCMM00200G</t>
  </si>
  <si>
    <t>ANNESSA AL CONVITTO NAZIONALE</t>
  </si>
  <si>
    <t>"M.L. PATRIZI"  RECANATI</t>
  </si>
  <si>
    <t>TAVULLIA - PIAN DEL BRUSCOLO</t>
  </si>
  <si>
    <t>"COLDIGIOCO"  APIRO</t>
  </si>
  <si>
    <t>"LUCA DELLA ROBBIA"  APPIGNANO</t>
  </si>
  <si>
    <t>"SIMONE DE MAGISTRIS" CALDAROLA</t>
  </si>
  <si>
    <t>"G. BOCCATI"  CAMERINO</t>
  </si>
  <si>
    <t>"UGO BETTI"  CAMERINO</t>
  </si>
  <si>
    <t>"N. STRAMPELLI" CASTELRAIMONDO</t>
  </si>
  <si>
    <t>"ENRICO MESTICA" CINGOLI</t>
  </si>
  <si>
    <t>"VIA REGINA ELENA" CIVITANOVA M</t>
  </si>
  <si>
    <t>" VIA UGO BASSI" CIVITANOVA M.</t>
  </si>
  <si>
    <t>"VIA TACITO" CIVITANOVA MARCHE</t>
  </si>
  <si>
    <t>"S. AGOSTINO" CIVITANOVA MARCHE</t>
  </si>
  <si>
    <t>"ALESSANDRO MANZONI" CORRIDONIA</t>
  </si>
  <si>
    <t>"VIA PANFILO"  MACERATA</t>
  </si>
  <si>
    <t>"VIA FRATELLI CERVI"  MACERATA</t>
  </si>
  <si>
    <t>MACERATA CONVITTO NAZIONALE</t>
  </si>
  <si>
    <t>"ENRICO FERMI"  MACERATA</t>
  </si>
  <si>
    <t>MCCT70000Q</t>
  </si>
  <si>
    <t>E.FERMI</t>
  </si>
  <si>
    <t>"ENRICO MESTICA"  MACERATA</t>
  </si>
  <si>
    <t>"ENRICO MATTEI" MATELICA</t>
  </si>
  <si>
    <t>MCCT70200B</t>
  </si>
  <si>
    <t>CENTRO TERR. PERMAN. ISTRUZ.ETA'ADULTA</t>
  </si>
  <si>
    <t>"GIOVANNI XXIII"  MOGLIANO</t>
  </si>
  <si>
    <t>"L. LOTTO"  MONTE S. GIUSTO</t>
  </si>
  <si>
    <t>"G. CINGOLANI"  MONTECASSIANO</t>
  </si>
  <si>
    <t>"VIA PIAVE"  MORROVALLE</t>
  </si>
  <si>
    <t>"MONS. PAOLETTI"  PIEVE TORINA</t>
  </si>
  <si>
    <t>"VINCENZO MONTI"  POLLENZA</t>
  </si>
  <si>
    <t>"ENRICO MEDI"  PORTO RECANATI</t>
  </si>
  <si>
    <t>MCCT70100G</t>
  </si>
  <si>
    <t>"R.SANZIO" PORTO POTENZA PICENA</t>
  </si>
  <si>
    <t>"G. LEOPARDI"  POTENZA PICENA</t>
  </si>
  <si>
    <t>"V.LE CESARE BATTISTI" RECANATI</t>
  </si>
  <si>
    <t>"VIA LE GRAZIE"  RECANATI</t>
  </si>
  <si>
    <t>"VINCENZO TORTORETO" S. GINESIO</t>
  </si>
  <si>
    <t>"TACCHI VENTURI" S.SEVERINO M.</t>
  </si>
  <si>
    <t>"GIACOMO LEOPARDI"  SARNANO</t>
  </si>
  <si>
    <t>"G. LUCATELLI"  TOLENTINO</t>
  </si>
  <si>
    <t>"VIA GRANDI"  TOLENTINO</t>
  </si>
  <si>
    <t>"EGISTO PALADINI"  TREIA</t>
  </si>
  <si>
    <t>ACQUALAGNA "E.MATTEI"</t>
  </si>
  <si>
    <t>APECCHIO "SCIPIONE LAPI"</t>
  </si>
  <si>
    <t>CAGLI "F.MICHELINI TOCCI"</t>
  </si>
  <si>
    <t>CARTOCETO "MARCO POLO"</t>
  </si>
  <si>
    <t>PSCT700008</t>
  </si>
  <si>
    <t>EDA CARTOCETO</t>
  </si>
  <si>
    <t>FANO SAN LAZZARO</t>
  </si>
  <si>
    <t>FANO S.ORSO</t>
  </si>
  <si>
    <t>FANO "NUTI"</t>
  </si>
  <si>
    <t>FANO "G.PADALINO"</t>
  </si>
  <si>
    <t>FANO"FAA'DI BRUNO"</t>
  </si>
  <si>
    <t>FANO"GANDIGLIO"</t>
  </si>
  <si>
    <t>FERMIGNANO "D.BRAMANTE"</t>
  </si>
  <si>
    <t>FOSSOMBRONE "F.LLI MERCANTINI"</t>
  </si>
  <si>
    <t>GABICCE MARE "G.LANFRANCO"</t>
  </si>
  <si>
    <t>MACERATA FELTRIA "PENSERINI"</t>
  </si>
  <si>
    <t>MERCATINO CONCA "R.SANZIO"</t>
  </si>
  <si>
    <t>MONDOLFO "ENRICO FERMI"</t>
  </si>
  <si>
    <t>MONTECALVO "ANNA FRANK"</t>
  </si>
  <si>
    <t>NOVAFELTRIA "A. BATTELLI"</t>
  </si>
  <si>
    <t>ORCIANO-VIA MONTE PALAZZINO</t>
  </si>
  <si>
    <t>PERGOLA "G.BINOTTI"</t>
  </si>
  <si>
    <t>PESARO CATTABRIGHE</t>
  </si>
  <si>
    <t>PESARO "L.PIRANDELLO"</t>
  </si>
  <si>
    <r>
      <t xml:space="preserve">Istituto Comprensivo Zona </t>
    </r>
    <r>
      <rPr>
        <b/>
        <sz val="10"/>
        <color indexed="8"/>
        <rFont val="Arial"/>
        <family val="2"/>
      </rPr>
      <t>Ovest M.Polo (ex Fabriano 2°) (vedi nota)</t>
    </r>
  </si>
  <si>
    <t>TOTALE Prov. MACERATA</t>
  </si>
  <si>
    <t>TOTALE Prov. ASCOLI PICENO</t>
  </si>
  <si>
    <t>TOTALE Prov. di PESARO URBINO</t>
  </si>
  <si>
    <t>TOTALE Prov. di ANCONA</t>
  </si>
  <si>
    <t>TOTALE Prov. di ASCOLI PICENO</t>
  </si>
  <si>
    <t>TOTALE Prov. di MACERARA</t>
  </si>
  <si>
    <t>PESARO "G.LEOPARDI"</t>
  </si>
  <si>
    <t>PESARO "A.OLIVIERI"</t>
  </si>
  <si>
    <t>PSCT701004</t>
  </si>
  <si>
    <t>EDA PESARO</t>
  </si>
  <si>
    <t>PESARO "DANTE ALIGHIERI"</t>
  </si>
  <si>
    <t>PESARO - VILLA SAN MARTINO</t>
  </si>
  <si>
    <t>PESARO "GIANFRANCO GAUDIANO"</t>
  </si>
  <si>
    <t>PESARO "GALILEO GALILEI"</t>
  </si>
  <si>
    <t>SALTARA "G.LEOPARDI"</t>
  </si>
  <si>
    <t>S.LORENZO IN CAMPO "ALIGHIERI"</t>
  </si>
  <si>
    <t>S.ANGELO IN VADO</t>
  </si>
  <si>
    <t>SASSOCORVARO "A. BATTELLI"</t>
  </si>
  <si>
    <t>URBANIA "NICOLO' PELLIPARIO"</t>
  </si>
  <si>
    <t>URBINO "PASCOLI"</t>
  </si>
  <si>
    <t>URBINO"VOLPONI"</t>
  </si>
  <si>
    <t>I.I.S. IST.TEC.COMM. AMANDOLA</t>
  </si>
  <si>
    <t>I.I.S. I.P.S.I.A."SACCONI" ASCOLI PICENO</t>
  </si>
  <si>
    <t>LIC. CL. "F.STABILI" ASCOLI PICENO</t>
  </si>
  <si>
    <t>LIC.SC. "A.ORSINI" ASCOLI PICENO</t>
  </si>
  <si>
    <t>ISTITUTO D'ARTE ASCOLI PICENO</t>
  </si>
  <si>
    <t>TA</t>
  </si>
  <si>
    <t>IST.TEC.AGRARIO "ULPIANI" ASCOLI PICENO</t>
  </si>
  <si>
    <t>I.T.C.G."UMBERTO I" ASCOLI PICENO</t>
  </si>
  <si>
    <t>I.T.A.S."MAZZOCCHI" ASCOLI PICENO</t>
  </si>
  <si>
    <t>I.T.I."E.FERMI" ASCOLI PICENO</t>
  </si>
  <si>
    <t>I.I.S. ISTITUTO D'ARTE - FERMO</t>
  </si>
  <si>
    <t>LIC. CL. "A.CARO" FERMO</t>
  </si>
  <si>
    <t>LIC.SC. "T.C.ONESTI" FERMO</t>
  </si>
  <si>
    <t>I.P.S.I.A. "RICCI" FERMO</t>
  </si>
  <si>
    <t>I.T.C.G."CARDUCCI/GALILEI" FERMO</t>
  </si>
  <si>
    <t>I.T.I. "G.M.MONTANI" FERMO</t>
  </si>
  <si>
    <t>I.I.S. "FAZZINI/MERCANTINI" GROTTAMMARE</t>
  </si>
  <si>
    <t>I.I.S. IST.TEC.COMM.LE - PORTO S.ELPIDIO</t>
  </si>
  <si>
    <t>I.I.S. LIC. CL."LEOPARDI" S.BENEDETTO TR</t>
  </si>
  <si>
    <t>LIC.SC. "ROSETTI" S.BENEDETTO T.</t>
  </si>
  <si>
    <t>I.P.S.S.A.R. - SAN BENEDETTO DEL TRONTO</t>
  </si>
  <si>
    <t>I.P.S.I.A. SAN BENEDETTO TR.</t>
  </si>
  <si>
    <t>I.T.C."CAPRIOTTI" S.BENEDETTO TR.</t>
  </si>
  <si>
    <t xml:space="preserve"> "COSTANZA VARANO"  CAMERINO</t>
  </si>
  <si>
    <t>"G. ANTINORI"  CAMERINO</t>
  </si>
  <si>
    <t>"BALCONE DELLE MARCHE" CINGOLI</t>
  </si>
  <si>
    <t>"LEONARDO DA VINCI" CIVITANOVA MARCHE</t>
  </si>
  <si>
    <t>"V.BONIFAZI" CIVITANOVA MARCHE</t>
  </si>
  <si>
    <t>"F. CORRIDONI"CIVITANOVA MARCHE</t>
  </si>
  <si>
    <t>"F. CORRIDONI"</t>
  </si>
  <si>
    <t>"GIACOMO LEOPARDI"</t>
  </si>
  <si>
    <t>"G. GALILEI"  MACERATA</t>
  </si>
  <si>
    <t>"PANNAGGI"  MACERATA</t>
  </si>
  <si>
    <t>"CANTALAMESSA"</t>
  </si>
  <si>
    <t>"GIUSEPPE GARIBALDI" MACERATA</t>
  </si>
  <si>
    <t>"A. GENTILI"  MACERATA</t>
  </si>
  <si>
    <t>"MATTEO RICCI"</t>
  </si>
  <si>
    <t>TL</t>
  </si>
  <si>
    <t>"BRAMANTE"</t>
  </si>
  <si>
    <t>"DON E. POCOGNONI"</t>
  </si>
  <si>
    <t>"ENRICO MATTEI"</t>
  </si>
  <si>
    <t>"GIACOMO LEOPARDI" RECANATI</t>
  </si>
  <si>
    <t>"A.GENTILI"</t>
  </si>
  <si>
    <t>"E. DIVINI"</t>
  </si>
  <si>
    <t>"E. ROSA"</t>
  </si>
  <si>
    <t>"FRANCESCO FILELFO"</t>
  </si>
  <si>
    <t>POLO SCOLASTICO CAGLI</t>
  </si>
  <si>
    <t>FANO"VOLTA"POLO S.3</t>
  </si>
  <si>
    <t>FANO NOLFI POLO S.1</t>
  </si>
  <si>
    <t>FANO "TORELLI"POLO S.2</t>
  </si>
  <si>
    <t>FANO IPSSCTP "ADRIANO OLIVETTI"</t>
  </si>
  <si>
    <t>FANO ITC"BATTISTI"</t>
  </si>
  <si>
    <t>POLO SCOLASTICO SUPERIORE "LUIGI DONATI"</t>
  </si>
  <si>
    <t>NOVAFELTRIA"EINAUDI"POLO S.</t>
  </si>
  <si>
    <t>PESARO"S.MARTA"POLO S.1</t>
  </si>
  <si>
    <t>PESARO "MAMIANI" L. CLASSICO</t>
  </si>
  <si>
    <t>PESARO"G.MARCONI"L.SCIENTIFICO</t>
  </si>
  <si>
    <t>PESARO IPSIA"BENELLI"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</si>
</sst>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&quot;\ #,##0"/>
    <numFmt numFmtId="179" formatCode="0.0"/>
    <numFmt numFmtId="180" formatCode="&quot;€&quot;\ #,##0.00"/>
    <numFmt numFmtId="181" formatCode="#,###"/>
    <numFmt numFmtId="182" formatCode="_(* #,##0.0_);_(* \(#,##0.0\);_(* &quot;-&quot;_);_(@_)"/>
    <numFmt numFmtId="183" formatCode="_(* #,##0.00_);_(* \(#,##0.00\);_(* &quot;-&quot;_);_(@_)"/>
    <numFmt numFmtId="184" formatCode="[$€-2]\ #,##0.00"/>
    <numFmt numFmtId="185" formatCode="[$€-2]\ #,##0.00;\-[$€-2]\ #,##0.00"/>
    <numFmt numFmtId="186" formatCode="#,##0.0000"/>
    <numFmt numFmtId="187" formatCode="_-* #,##0.0_-;\-* #,##0.0_-;_-* &quot;-&quot;_-;_-@_-"/>
    <numFmt numFmtId="188" formatCode="_-* #,##0.00_-;\-* #,##0.00_-;_-* &quot;-&quot;_-;_-@_-"/>
    <numFmt numFmtId="189" formatCode="0.000"/>
    <numFmt numFmtId="190" formatCode="_-* #,##0.0000_-;\-* #,##0.0000_-;_-* &quot;-&quot;????_-;_-@_-"/>
    <numFmt numFmtId="191" formatCode="_-* #,##0.00000000_-;\-* #,##0.00000000_-;_-* &quot;-&quot;????????_-;_-@_-"/>
    <numFmt numFmtId="192" formatCode="0.000%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#,##0.0"/>
    <numFmt numFmtId="197" formatCode="0.00000"/>
    <numFmt numFmtId="198" formatCode="0.0000"/>
    <numFmt numFmtId="199" formatCode="#,##0.000"/>
  </numFmts>
  <fonts count="3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8"/>
      <name val="Tahoma"/>
      <family val="2"/>
    </font>
    <font>
      <u val="single"/>
      <sz val="7.5"/>
      <color indexed="12"/>
      <name val="System"/>
      <family val="0"/>
    </font>
    <font>
      <u val="single"/>
      <sz val="7.5"/>
      <color indexed="36"/>
      <name val="System"/>
      <family val="0"/>
    </font>
    <font>
      <sz val="10"/>
      <name val="System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Arial"/>
      <family val="0"/>
    </font>
    <font>
      <b/>
      <sz val="11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Book Antiqua"/>
      <family val="1"/>
    </font>
    <font>
      <sz val="14"/>
      <name val="Book Antiqua"/>
      <family val="1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System"/>
      <family val="0"/>
    </font>
    <font>
      <u val="single"/>
      <sz val="7.5"/>
      <color indexed="12"/>
      <name val="Arial"/>
      <family val="0"/>
    </font>
    <font>
      <b/>
      <i/>
      <sz val="12"/>
      <name val="Arial"/>
      <family val="2"/>
    </font>
    <font>
      <b/>
      <sz val="10"/>
      <name val="MS Sans Serif"/>
      <family val="2"/>
    </font>
    <font>
      <sz val="10"/>
      <name val="MS Sans Serif"/>
      <family val="0"/>
    </font>
    <font>
      <b/>
      <sz val="11"/>
      <name val="Verdana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name val="Times New Roman"/>
      <family val="1"/>
    </font>
    <font>
      <sz val="11"/>
      <color indexed="8"/>
      <name val="@Batang"/>
      <family val="1"/>
    </font>
    <font>
      <sz val="11"/>
      <name val="Verdana"/>
      <family val="2"/>
    </font>
    <font>
      <sz val="10"/>
      <color indexed="8"/>
      <name val="@Batang"/>
      <family val="1"/>
    </font>
    <font>
      <b/>
      <sz val="10"/>
      <name val="Verdana"/>
      <family val="2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Fill="1" applyBorder="1" applyAlignment="1">
      <alignment/>
    </xf>
    <xf numFmtId="0" fontId="16" fillId="0" borderId="0" xfId="32" applyFont="1" applyAlignment="1">
      <alignment horizontal="centerContinuous"/>
      <protection/>
    </xf>
    <xf numFmtId="0" fontId="0" fillId="0" borderId="0" xfId="32">
      <alignment/>
      <protection/>
    </xf>
    <xf numFmtId="180" fontId="0" fillId="0" borderId="0" xfId="32" applyNumberFormat="1">
      <alignment/>
      <protection/>
    </xf>
    <xf numFmtId="0" fontId="0" fillId="0" borderId="0" xfId="32" applyBorder="1">
      <alignment/>
      <protection/>
    </xf>
    <xf numFmtId="0" fontId="22" fillId="0" borderId="0" xfId="33" applyFont="1" applyAlignment="1">
      <alignment horizontal="center"/>
      <protection/>
    </xf>
    <xf numFmtId="0" fontId="21" fillId="0" borderId="0" xfId="33" applyFont="1" applyAlignment="1">
      <alignment horizontal="center"/>
      <protection/>
    </xf>
    <xf numFmtId="0" fontId="0" fillId="0" borderId="0" xfId="0" applyBorder="1" applyAlignment="1">
      <alignment horizontal="centerContinuous" wrapText="1"/>
    </xf>
    <xf numFmtId="0" fontId="1" fillId="0" borderId="2" xfId="0" applyFont="1" applyBorder="1" applyAlignment="1">
      <alignment horizontal="left"/>
    </xf>
    <xf numFmtId="180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/>
    </xf>
    <xf numFmtId="180" fontId="12" fillId="0" borderId="0" xfId="18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 horizontal="centerContinuous" vertical="center" wrapText="1"/>
    </xf>
    <xf numFmtId="0" fontId="0" fillId="0" borderId="4" xfId="0" applyBorder="1" applyAlignment="1">
      <alignment horizontal="centerContinuous" wrapText="1"/>
    </xf>
    <xf numFmtId="0" fontId="0" fillId="0" borderId="4" xfId="0" applyBorder="1" applyAlignment="1">
      <alignment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justify" wrapText="1"/>
    </xf>
    <xf numFmtId="2" fontId="0" fillId="0" borderId="0" xfId="0" applyNumberFormat="1" applyFill="1" applyAlignment="1">
      <alignment vertical="justify" wrapText="1"/>
    </xf>
    <xf numFmtId="0" fontId="0" fillId="0" borderId="0" xfId="0" applyAlignment="1">
      <alignment horizontal="centerContinuous" vertical="center" wrapText="1"/>
    </xf>
    <xf numFmtId="0" fontId="3" fillId="0" borderId="0" xfId="0" applyFont="1" applyFill="1" applyAlignment="1">
      <alignment/>
    </xf>
    <xf numFmtId="0" fontId="3" fillId="0" borderId="5" xfId="0" applyFont="1" applyFill="1" applyBorder="1" applyAlignment="1">
      <alignment/>
    </xf>
    <xf numFmtId="0" fontId="12" fillId="0" borderId="5" xfId="18" applyFont="1" applyFill="1" applyBorder="1" applyAlignment="1">
      <alignment/>
    </xf>
    <xf numFmtId="180" fontId="12" fillId="0" borderId="5" xfId="18" applyNumberFormat="1" applyFont="1" applyFill="1" applyBorder="1" applyAlignment="1">
      <alignment/>
    </xf>
    <xf numFmtId="187" fontId="0" fillId="0" borderId="5" xfId="21" applyNumberFormat="1" applyFill="1" applyBorder="1" applyAlignment="1">
      <alignment vertical="justify" wrapText="1"/>
    </xf>
    <xf numFmtId="0" fontId="12" fillId="0" borderId="5" xfId="0" applyNumberFormat="1" applyFont="1" applyFill="1" applyBorder="1" applyAlignment="1">
      <alignment/>
    </xf>
    <xf numFmtId="178" fontId="12" fillId="0" borderId="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6" xfId="0" applyFill="1" applyBorder="1" applyAlignment="1">
      <alignment horizontal="centerContinuous" vertical="center" wrapText="1"/>
    </xf>
    <xf numFmtId="0" fontId="0" fillId="0" borderId="7" xfId="0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Continuous" vertical="center" wrapText="1"/>
    </xf>
    <xf numFmtId="0" fontId="12" fillId="0" borderId="9" xfId="0" applyFont="1" applyFill="1" applyBorder="1" applyAlignment="1">
      <alignment horizontal="centerContinuous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Continuous" vertical="center" wrapText="1"/>
    </xf>
    <xf numFmtId="0" fontId="0" fillId="0" borderId="8" xfId="0" applyFill="1" applyBorder="1" applyAlignment="1">
      <alignment horizontal="centerContinuous" vertical="center" wrapText="1"/>
    </xf>
    <xf numFmtId="0" fontId="0" fillId="0" borderId="9" xfId="0" applyFill="1" applyBorder="1" applyAlignment="1">
      <alignment horizontal="centerContinuous" vertical="center" wrapText="1"/>
    </xf>
    <xf numFmtId="0" fontId="5" fillId="0" borderId="10" xfId="0" applyFont="1" applyFill="1" applyBorder="1" applyAlignment="1">
      <alignment horizontal="centerContinuous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2" xfId="0" applyFont="1" applyFill="1" applyBorder="1" applyAlignment="1">
      <alignment/>
    </xf>
    <xf numFmtId="0" fontId="12" fillId="0" borderId="13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14" xfId="0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12" fillId="0" borderId="15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0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0" fontId="10" fillId="0" borderId="2" xfId="0" applyNumberFormat="1" applyFont="1" applyFill="1" applyBorder="1" applyAlignment="1">
      <alignment horizontal="center"/>
    </xf>
    <xf numFmtId="10" fontId="24" fillId="0" borderId="18" xfId="0" applyNumberFormat="1" applyFont="1" applyFill="1" applyBorder="1" applyAlignment="1">
      <alignment horizontal="center"/>
    </xf>
    <xf numFmtId="43" fontId="10" fillId="0" borderId="19" xfId="18" applyNumberFormat="1" applyFont="1" applyFill="1" applyBorder="1" applyAlignment="1">
      <alignment/>
    </xf>
    <xf numFmtId="10" fontId="24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10" fontId="10" fillId="0" borderId="5" xfId="0" applyNumberFormat="1" applyFont="1" applyFill="1" applyBorder="1" applyAlignment="1">
      <alignment horizontal="center"/>
    </xf>
    <xf numFmtId="10" fontId="24" fillId="0" borderId="22" xfId="0" applyNumberFormat="1" applyFont="1" applyFill="1" applyBorder="1" applyAlignment="1">
      <alignment horizontal="center"/>
    </xf>
    <xf numFmtId="43" fontId="10" fillId="0" borderId="23" xfId="18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10" fontId="3" fillId="0" borderId="9" xfId="0" applyNumberFormat="1" applyFont="1" applyFill="1" applyBorder="1" applyAlignment="1">
      <alignment horizontal="center"/>
    </xf>
    <xf numFmtId="0" fontId="12" fillId="0" borderId="25" xfId="18" applyFont="1" applyFill="1" applyBorder="1" applyAlignment="1">
      <alignment/>
    </xf>
    <xf numFmtId="0" fontId="12" fillId="0" borderId="9" xfId="0" applyNumberFormat="1" applyFont="1" applyFill="1" applyBorder="1" applyAlignment="1">
      <alignment horizontal="center"/>
    </xf>
    <xf numFmtId="178" fontId="12" fillId="0" borderId="25" xfId="0" applyNumberFormat="1" applyFont="1" applyFill="1" applyBorder="1" applyAlignment="1">
      <alignment/>
    </xf>
    <xf numFmtId="41" fontId="12" fillId="0" borderId="9" xfId="21" applyFont="1" applyFill="1" applyBorder="1" applyAlignment="1">
      <alignment/>
    </xf>
    <xf numFmtId="0" fontId="12" fillId="0" borderId="26" xfId="0" applyFont="1" applyFill="1" applyBorder="1" applyAlignment="1">
      <alignment/>
    </xf>
    <xf numFmtId="180" fontId="0" fillId="0" borderId="0" xfId="0" applyNumberFormat="1" applyAlignment="1">
      <alignment horizontal="center" vertical="center"/>
    </xf>
    <xf numFmtId="0" fontId="25" fillId="0" borderId="27" xfId="26" applyFont="1" applyBorder="1" applyAlignment="1">
      <alignment horizontal="centerContinuous"/>
      <protection/>
    </xf>
    <xf numFmtId="0" fontId="25" fillId="0" borderId="28" xfId="26" applyFont="1" applyBorder="1" applyAlignment="1">
      <alignment horizontal="centerContinuous"/>
      <protection/>
    </xf>
    <xf numFmtId="0" fontId="25" fillId="0" borderId="29" xfId="26" applyFont="1" applyBorder="1" applyAlignment="1">
      <alignment horizontal="centerContinuous"/>
      <protection/>
    </xf>
    <xf numFmtId="0" fontId="25" fillId="0" borderId="30" xfId="26" applyFont="1" applyBorder="1" applyAlignment="1">
      <alignment horizontal="center"/>
      <protection/>
    </xf>
    <xf numFmtId="0" fontId="26" fillId="0" borderId="31" xfId="26" applyBorder="1" applyAlignment="1">
      <alignment horizontal="center"/>
      <protection/>
    </xf>
    <xf numFmtId="0" fontId="25" fillId="0" borderId="32" xfId="26" applyFont="1" applyBorder="1" applyAlignment="1">
      <alignment horizontal="centerContinuous"/>
      <protection/>
    </xf>
    <xf numFmtId="0" fontId="25" fillId="0" borderId="33" xfId="26" applyFont="1" applyBorder="1" applyAlignment="1">
      <alignment horizontal="centerContinuous"/>
      <protection/>
    </xf>
    <xf numFmtId="0" fontId="25" fillId="0" borderId="32" xfId="26" applyFont="1" applyBorder="1" applyAlignment="1">
      <alignment horizontal="center"/>
      <protection/>
    </xf>
    <xf numFmtId="0" fontId="25" fillId="0" borderId="34" xfId="26" applyFont="1" applyBorder="1" applyAlignment="1">
      <alignment horizontal="center"/>
      <protection/>
    </xf>
    <xf numFmtId="0" fontId="25" fillId="0" borderId="17" xfId="26" applyFont="1" applyBorder="1" applyAlignment="1">
      <alignment horizontal="left"/>
      <protection/>
    </xf>
    <xf numFmtId="0" fontId="26" fillId="0" borderId="35" xfId="26" applyBorder="1" applyAlignment="1">
      <alignment horizontal="centerContinuous"/>
      <protection/>
    </xf>
    <xf numFmtId="0" fontId="26" fillId="0" borderId="36" xfId="26" applyBorder="1" applyAlignment="1">
      <alignment horizontal="centerContinuous"/>
      <protection/>
    </xf>
    <xf numFmtId="0" fontId="26" fillId="0" borderId="35" xfId="26" applyBorder="1" applyAlignment="1">
      <alignment horizontal="center"/>
      <protection/>
    </xf>
    <xf numFmtId="0" fontId="25" fillId="0" borderId="2" xfId="26" applyFont="1" applyBorder="1" applyAlignment="1">
      <alignment horizontal="center"/>
      <protection/>
    </xf>
    <xf numFmtId="0" fontId="26" fillId="0" borderId="37" xfId="26" applyBorder="1" applyAlignment="1">
      <alignment horizontal="center"/>
      <protection/>
    </xf>
    <xf numFmtId="3" fontId="25" fillId="0" borderId="2" xfId="26" applyNumberFormat="1" applyFont="1" applyBorder="1" applyAlignment="1">
      <alignment horizontal="center"/>
      <protection/>
    </xf>
    <xf numFmtId="3" fontId="26" fillId="0" borderId="35" xfId="26" applyNumberFormat="1" applyBorder="1" applyAlignment="1">
      <alignment horizontal="centerContinuous"/>
      <protection/>
    </xf>
    <xf numFmtId="3" fontId="26" fillId="0" borderId="36" xfId="26" applyNumberFormat="1" applyBorder="1" applyAlignment="1">
      <alignment horizontal="centerContinuous"/>
      <protection/>
    </xf>
    <xf numFmtId="3" fontId="26" fillId="0" borderId="35" xfId="26" applyNumberFormat="1" applyBorder="1" applyAlignment="1">
      <alignment horizontal="center"/>
      <protection/>
    </xf>
    <xf numFmtId="3" fontId="25" fillId="0" borderId="35" xfId="26" applyNumberFormat="1" applyFont="1" applyBorder="1" applyAlignment="1">
      <alignment horizontal="center"/>
      <protection/>
    </xf>
    <xf numFmtId="3" fontId="25" fillId="0" borderId="38" xfId="26" applyNumberFormat="1" applyFont="1" applyBorder="1" applyAlignment="1">
      <alignment horizontal="centerContinuous" vertical="center" wrapText="1"/>
      <protection/>
    </xf>
    <xf numFmtId="3" fontId="25" fillId="0" borderId="39" xfId="26" applyNumberFormat="1" applyFont="1" applyBorder="1" applyAlignment="1">
      <alignment horizontal="centerContinuous" vertical="center" wrapText="1"/>
      <protection/>
    </xf>
    <xf numFmtId="0" fontId="25" fillId="0" borderId="40" xfId="26" applyFont="1" applyBorder="1" applyAlignment="1">
      <alignment horizontal="left"/>
      <protection/>
    </xf>
    <xf numFmtId="3" fontId="26" fillId="0" borderId="41" xfId="26" applyNumberFormat="1" applyBorder="1" applyAlignment="1">
      <alignment horizontal="centerContinuous"/>
      <protection/>
    </xf>
    <xf numFmtId="3" fontId="26" fillId="0" borderId="42" xfId="26" applyNumberFormat="1" applyBorder="1" applyAlignment="1">
      <alignment horizontal="centerContinuous"/>
      <protection/>
    </xf>
    <xf numFmtId="3" fontId="26" fillId="0" borderId="41" xfId="26" applyNumberFormat="1" applyBorder="1" applyAlignment="1">
      <alignment horizontal="center"/>
      <protection/>
    </xf>
    <xf numFmtId="3" fontId="25" fillId="0" borderId="43" xfId="26" applyNumberFormat="1" applyFont="1" applyBorder="1" applyAlignment="1">
      <alignment horizontal="center"/>
      <protection/>
    </xf>
    <xf numFmtId="0" fontId="26" fillId="0" borderId="44" xfId="26" applyBorder="1" applyAlignment="1">
      <alignment horizontal="center"/>
      <protection/>
    </xf>
    <xf numFmtId="0" fontId="10" fillId="0" borderId="25" xfId="0" applyFont="1" applyFill="1" applyBorder="1" applyAlignment="1">
      <alignment horizontal="centerContinuous" vertical="center" wrapText="1"/>
    </xf>
    <xf numFmtId="0" fontId="12" fillId="0" borderId="1" xfId="18" applyFont="1" applyFill="1" applyBorder="1" applyAlignment="1">
      <alignment/>
    </xf>
    <xf numFmtId="0" fontId="0" fillId="0" borderId="0" xfId="0" applyBorder="1" applyAlignment="1">
      <alignment horizontal="centerContinuous"/>
    </xf>
    <xf numFmtId="0" fontId="3" fillId="0" borderId="0" xfId="0" applyFont="1" applyFill="1" applyBorder="1" applyAlignment="1">
      <alignment horizontal="center" vertical="center" wrapText="1"/>
    </xf>
    <xf numFmtId="180" fontId="12" fillId="0" borderId="0" xfId="18" applyNumberFormat="1" applyFont="1" applyFill="1" applyBorder="1" applyAlignment="1">
      <alignment horizontal="centerContinuous"/>
    </xf>
    <xf numFmtId="180" fontId="12" fillId="0" borderId="0" xfId="18" applyNumberFormat="1" applyFont="1" applyFill="1" applyBorder="1" applyAlignment="1">
      <alignment horizontal="center"/>
    </xf>
    <xf numFmtId="180" fontId="21" fillId="0" borderId="2" xfId="21" applyNumberFormat="1" applyFont="1" applyBorder="1" applyAlignment="1">
      <alignment/>
    </xf>
    <xf numFmtId="0" fontId="20" fillId="0" borderId="0" xfId="32" applyFont="1" applyBorder="1" applyAlignment="1">
      <alignment horizontal="center"/>
      <protection/>
    </xf>
    <xf numFmtId="180" fontId="15" fillId="0" borderId="0" xfId="33" applyNumberFormat="1" applyFont="1" applyBorder="1" applyAlignment="1">
      <alignment horizontal="center"/>
      <protection/>
    </xf>
    <xf numFmtId="188" fontId="19" fillId="0" borderId="31" xfId="0" applyNumberFormat="1" applyFont="1" applyBorder="1" applyAlignment="1">
      <alignment horizontal="left"/>
    </xf>
    <xf numFmtId="0" fontId="3" fillId="0" borderId="45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192" fontId="3" fillId="0" borderId="46" xfId="0" applyNumberFormat="1" applyFont="1" applyBorder="1" applyAlignment="1">
      <alignment horizontal="centerContinuous"/>
    </xf>
    <xf numFmtId="0" fontId="0" fillId="0" borderId="40" xfId="0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0" fillId="0" borderId="28" xfId="0" applyBorder="1" applyAlignment="1">
      <alignment/>
    </xf>
    <xf numFmtId="0" fontId="19" fillId="0" borderId="45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21" fillId="0" borderId="46" xfId="0" applyFont="1" applyBorder="1" applyAlignment="1">
      <alignment/>
    </xf>
    <xf numFmtId="0" fontId="19" fillId="0" borderId="17" xfId="0" applyFont="1" applyBorder="1" applyAlignment="1">
      <alignment/>
    </xf>
    <xf numFmtId="180" fontId="19" fillId="0" borderId="46" xfId="21" applyNumberFormat="1" applyFont="1" applyBorder="1" applyAlignment="1">
      <alignment/>
    </xf>
    <xf numFmtId="0" fontId="21" fillId="0" borderId="17" xfId="0" applyFont="1" applyBorder="1" applyAlignment="1">
      <alignment/>
    </xf>
    <xf numFmtId="180" fontId="21" fillId="0" borderId="46" xfId="0" applyNumberFormat="1" applyFont="1" applyBorder="1" applyAlignment="1">
      <alignment/>
    </xf>
    <xf numFmtId="0" fontId="21" fillId="0" borderId="40" xfId="0" applyFont="1" applyBorder="1" applyAlignment="1">
      <alignment/>
    </xf>
    <xf numFmtId="180" fontId="21" fillId="0" borderId="43" xfId="21" applyNumberFormat="1" applyFont="1" applyBorder="1" applyAlignment="1">
      <alignment/>
    </xf>
    <xf numFmtId="180" fontId="21" fillId="0" borderId="43" xfId="0" applyNumberFormat="1" applyFont="1" applyBorder="1" applyAlignment="1">
      <alignment/>
    </xf>
    <xf numFmtId="180" fontId="19" fillId="0" borderId="47" xfId="0" applyNumberFormat="1" applyFont="1" applyBorder="1" applyAlignment="1">
      <alignment/>
    </xf>
    <xf numFmtId="180" fontId="3" fillId="2" borderId="36" xfId="0" applyNumberFormat="1" applyFont="1" applyFill="1" applyBorder="1" applyAlignment="1">
      <alignment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" fontId="10" fillId="0" borderId="48" xfId="0" applyNumberFormat="1" applyFont="1" applyFill="1" applyBorder="1" applyAlignment="1">
      <alignment horizontal="center" vertical="center"/>
    </xf>
    <xf numFmtId="180" fontId="3" fillId="3" borderId="36" xfId="0" applyNumberFormat="1" applyFont="1" applyFill="1" applyBorder="1" applyAlignment="1">
      <alignment/>
    </xf>
    <xf numFmtId="0" fontId="28" fillId="0" borderId="2" xfId="22" applyFont="1" applyFill="1" applyBorder="1" applyAlignment="1">
      <alignment horizontal="right" vertical="center"/>
      <protection/>
    </xf>
    <xf numFmtId="0" fontId="0" fillId="0" borderId="2" xfId="0" applyFont="1" applyBorder="1" applyAlignment="1">
      <alignment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2" xfId="29" applyNumberFormat="1" applyFont="1" applyBorder="1" quotePrefix="1">
      <alignment/>
      <protection/>
    </xf>
    <xf numFmtId="3" fontId="1" fillId="4" borderId="17" xfId="29" applyNumberFormat="1" applyFont="1" applyFill="1" applyBorder="1" quotePrefix="1">
      <alignment/>
      <protection/>
    </xf>
    <xf numFmtId="3" fontId="1" fillId="4" borderId="2" xfId="29" applyNumberFormat="1" applyFont="1" applyFill="1" applyBorder="1" quotePrefix="1">
      <alignment/>
      <protection/>
    </xf>
    <xf numFmtId="3" fontId="1" fillId="4" borderId="46" xfId="29" applyNumberFormat="1" applyFont="1" applyFill="1" applyBorder="1" quotePrefix="1">
      <alignment/>
      <protection/>
    </xf>
    <xf numFmtId="3" fontId="1" fillId="2" borderId="17" xfId="29" applyNumberFormat="1" applyFont="1" applyFill="1" applyBorder="1" quotePrefix="1">
      <alignment/>
      <protection/>
    </xf>
    <xf numFmtId="3" fontId="1" fillId="2" borderId="2" xfId="29" applyNumberFormat="1" applyFont="1" applyFill="1" applyBorder="1" quotePrefix="1">
      <alignment/>
      <protection/>
    </xf>
    <xf numFmtId="3" fontId="1" fillId="2" borderId="46" xfId="29" applyNumberFormat="1" applyFont="1" applyFill="1" applyBorder="1" quotePrefix="1">
      <alignment/>
      <protection/>
    </xf>
    <xf numFmtId="3" fontId="1" fillId="5" borderId="17" xfId="29" applyNumberFormat="1" applyFont="1" applyFill="1" applyBorder="1" quotePrefix="1">
      <alignment/>
      <protection/>
    </xf>
    <xf numFmtId="3" fontId="1" fillId="5" borderId="2" xfId="29" applyNumberFormat="1" applyFont="1" applyFill="1" applyBorder="1" quotePrefix="1">
      <alignment/>
      <protection/>
    </xf>
    <xf numFmtId="3" fontId="1" fillId="5" borderId="46" xfId="29" applyNumberFormat="1" applyFont="1" applyFill="1" applyBorder="1" quotePrefix="1">
      <alignment/>
      <protection/>
    </xf>
    <xf numFmtId="3" fontId="1" fillId="6" borderId="17" xfId="29" applyNumberFormat="1" applyFont="1" applyFill="1" applyBorder="1" quotePrefix="1">
      <alignment/>
      <protection/>
    </xf>
    <xf numFmtId="3" fontId="1" fillId="6" borderId="2" xfId="29" applyNumberFormat="1" applyFont="1" applyFill="1" applyBorder="1" quotePrefix="1">
      <alignment/>
      <protection/>
    </xf>
    <xf numFmtId="3" fontId="1" fillId="6" borderId="46" xfId="29" applyNumberFormat="1" applyFont="1" applyFill="1" applyBorder="1" quotePrefix="1">
      <alignment/>
      <protection/>
    </xf>
    <xf numFmtId="3" fontId="2" fillId="7" borderId="17" xfId="29" applyNumberFormat="1" applyFont="1" applyFill="1" applyBorder="1" quotePrefix="1">
      <alignment/>
      <protection/>
    </xf>
    <xf numFmtId="3" fontId="2" fillId="7" borderId="2" xfId="29" applyNumberFormat="1" applyFont="1" applyFill="1" applyBorder="1" quotePrefix="1">
      <alignment/>
      <protection/>
    </xf>
    <xf numFmtId="3" fontId="1" fillId="7" borderId="2" xfId="29" applyNumberFormat="1" applyFont="1" applyFill="1" applyBorder="1" quotePrefix="1">
      <alignment/>
      <protection/>
    </xf>
    <xf numFmtId="3" fontId="2" fillId="7" borderId="46" xfId="29" applyNumberFormat="1" applyFont="1" applyFill="1" applyBorder="1" quotePrefix="1">
      <alignment/>
      <protection/>
    </xf>
    <xf numFmtId="0" fontId="1" fillId="0" borderId="0" xfId="29" applyFont="1">
      <alignment/>
      <protection/>
    </xf>
    <xf numFmtId="0" fontId="1" fillId="0" borderId="2" xfId="29" applyFont="1" applyBorder="1">
      <alignment/>
      <protection/>
    </xf>
    <xf numFmtId="180" fontId="1" fillId="0" borderId="2" xfId="29" applyNumberFormat="1" applyFont="1" applyBorder="1">
      <alignment/>
      <protection/>
    </xf>
    <xf numFmtId="180" fontId="2" fillId="0" borderId="2" xfId="29" applyNumberFormat="1" applyFont="1" applyBorder="1">
      <alignment/>
      <protection/>
    </xf>
    <xf numFmtId="3" fontId="0" fillId="0" borderId="2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180" fontId="19" fillId="0" borderId="49" xfId="18" applyNumberFormat="1" applyFont="1" applyFill="1" applyBorder="1" applyAlignment="1">
      <alignment/>
    </xf>
    <xf numFmtId="180" fontId="19" fillId="0" borderId="10" xfId="18" applyNumberFormat="1" applyFont="1" applyFill="1" applyBorder="1" applyAlignment="1">
      <alignment/>
    </xf>
    <xf numFmtId="0" fontId="19" fillId="4" borderId="2" xfId="0" applyFont="1" applyFill="1" applyBorder="1" applyAlignment="1">
      <alignment/>
    </xf>
    <xf numFmtId="180" fontId="19" fillId="4" borderId="2" xfId="21" applyNumberFormat="1" applyFont="1" applyFill="1" applyBorder="1" applyAlignment="1">
      <alignment/>
    </xf>
    <xf numFmtId="180" fontId="19" fillId="4" borderId="2" xfId="0" applyNumberFormat="1" applyFont="1" applyFill="1" applyBorder="1" applyAlignment="1">
      <alignment/>
    </xf>
    <xf numFmtId="180" fontId="19" fillId="4" borderId="43" xfId="0" applyNumberFormat="1" applyFont="1" applyFill="1" applyBorder="1" applyAlignment="1">
      <alignment/>
    </xf>
    <xf numFmtId="180" fontId="19" fillId="4" borderId="43" xfId="21" applyNumberFormat="1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50" xfId="0" applyFont="1" applyBorder="1" applyAlignment="1">
      <alignment horizontal="centerContinuous"/>
    </xf>
    <xf numFmtId="0" fontId="12" fillId="0" borderId="51" xfId="0" applyFont="1" applyBorder="1" applyAlignment="1">
      <alignment horizontal="centerContinuous"/>
    </xf>
    <xf numFmtId="0" fontId="12" fillId="0" borderId="52" xfId="0" applyFont="1" applyBorder="1" applyAlignment="1">
      <alignment horizontal="centerContinuous"/>
    </xf>
    <xf numFmtId="0" fontId="10" fillId="0" borderId="53" xfId="0" applyFont="1" applyBorder="1" applyAlignment="1">
      <alignment horizontal="centerContinuous" wrapText="1"/>
    </xf>
    <xf numFmtId="0" fontId="10" fillId="0" borderId="52" xfId="0" applyFont="1" applyBorder="1" applyAlignment="1">
      <alignment horizontal="centerContinuous" wrapText="1"/>
    </xf>
    <xf numFmtId="0" fontId="10" fillId="0" borderId="2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30" fillId="0" borderId="2" xfId="29" applyNumberFormat="1" applyFont="1" applyBorder="1" quotePrefix="1">
      <alignment/>
      <protection/>
    </xf>
    <xf numFmtId="3" fontId="30" fillId="4" borderId="2" xfId="29" applyNumberFormat="1" applyFont="1" applyFill="1" applyBorder="1" quotePrefix="1">
      <alignment/>
      <protection/>
    </xf>
    <xf numFmtId="3" fontId="30" fillId="2" borderId="2" xfId="29" applyNumberFormat="1" applyFont="1" applyFill="1" applyBorder="1" quotePrefix="1">
      <alignment/>
      <protection/>
    </xf>
    <xf numFmtId="3" fontId="30" fillId="5" borderId="2" xfId="29" applyNumberFormat="1" applyFont="1" applyFill="1" applyBorder="1" quotePrefix="1">
      <alignment/>
      <protection/>
    </xf>
    <xf numFmtId="3" fontId="30" fillId="6" borderId="2" xfId="29" applyNumberFormat="1" applyFont="1" applyFill="1" applyBorder="1" quotePrefix="1">
      <alignment/>
      <protection/>
    </xf>
    <xf numFmtId="3" fontId="11" fillId="7" borderId="2" xfId="29" applyNumberFormat="1" applyFont="1" applyFill="1" applyBorder="1" quotePrefix="1">
      <alignment/>
      <protection/>
    </xf>
    <xf numFmtId="3" fontId="30" fillId="7" borderId="2" xfId="29" applyNumberFormat="1" applyFont="1" applyFill="1" applyBorder="1" quotePrefix="1">
      <alignment/>
      <protection/>
    </xf>
    <xf numFmtId="0" fontId="30" fillId="0" borderId="0" xfId="29" applyFont="1">
      <alignment/>
      <protection/>
    </xf>
    <xf numFmtId="0" fontId="30" fillId="0" borderId="2" xfId="29" applyFont="1" applyBorder="1">
      <alignment/>
      <protection/>
    </xf>
    <xf numFmtId="180" fontId="30" fillId="0" borderId="2" xfId="29" applyNumberFormat="1" applyFont="1" applyBorder="1">
      <alignment/>
      <protection/>
    </xf>
    <xf numFmtId="180" fontId="11" fillId="0" borderId="2" xfId="29" applyNumberFormat="1" applyFont="1" applyBorder="1">
      <alignment/>
      <protection/>
    </xf>
    <xf numFmtId="0" fontId="12" fillId="0" borderId="0" xfId="0" applyFont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180" fontId="12" fillId="0" borderId="2" xfId="0" applyNumberFormat="1" applyFont="1" applyFill="1" applyBorder="1" applyAlignment="1">
      <alignment/>
    </xf>
    <xf numFmtId="4" fontId="12" fillId="0" borderId="2" xfId="0" applyNumberFormat="1" applyFont="1" applyBorder="1" applyAlignment="1">
      <alignment horizontal="right" vertical="center"/>
    </xf>
    <xf numFmtId="0" fontId="12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1" fillId="3" borderId="2" xfId="29" applyNumberFormat="1" applyFont="1" applyFill="1" applyBorder="1" quotePrefix="1">
      <alignment/>
      <protection/>
    </xf>
    <xf numFmtId="0" fontId="11" fillId="0" borderId="2" xfId="29" applyNumberFormat="1" applyFont="1" applyBorder="1" quotePrefix="1">
      <alignment/>
      <protection/>
    </xf>
    <xf numFmtId="0" fontId="30" fillId="3" borderId="2" xfId="29" applyNumberFormat="1" applyFont="1" applyFill="1" applyBorder="1" quotePrefix="1">
      <alignment/>
      <protection/>
    </xf>
    <xf numFmtId="3" fontId="11" fillId="3" borderId="17" xfId="29" applyNumberFormat="1" applyFont="1" applyFill="1" applyBorder="1" quotePrefix="1">
      <alignment/>
      <protection/>
    </xf>
    <xf numFmtId="3" fontId="11" fillId="3" borderId="2" xfId="29" applyNumberFormat="1" applyFont="1" applyFill="1" applyBorder="1" quotePrefix="1">
      <alignment/>
      <protection/>
    </xf>
    <xf numFmtId="3" fontId="11" fillId="3" borderId="46" xfId="29" applyNumberFormat="1" applyFont="1" applyFill="1" applyBorder="1" quotePrefix="1">
      <alignment/>
      <protection/>
    </xf>
    <xf numFmtId="3" fontId="30" fillId="3" borderId="17" xfId="29" applyNumberFormat="1" applyFont="1" applyFill="1" applyBorder="1" quotePrefix="1">
      <alignment/>
      <protection/>
    </xf>
    <xf numFmtId="3" fontId="30" fillId="3" borderId="2" xfId="29" applyNumberFormat="1" applyFont="1" applyFill="1" applyBorder="1" quotePrefix="1">
      <alignment/>
      <protection/>
    </xf>
    <xf numFmtId="3" fontId="30" fillId="3" borderId="46" xfId="29" applyNumberFormat="1" applyFont="1" applyFill="1" applyBorder="1" quotePrefix="1">
      <alignment/>
      <protection/>
    </xf>
    <xf numFmtId="0" fontId="30" fillId="3" borderId="0" xfId="29" applyFont="1" applyFill="1">
      <alignment/>
      <protection/>
    </xf>
    <xf numFmtId="0" fontId="30" fillId="3" borderId="2" xfId="29" applyFont="1" applyFill="1" applyBorder="1">
      <alignment/>
      <protection/>
    </xf>
    <xf numFmtId="0" fontId="12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4" fontId="10" fillId="0" borderId="0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0" fillId="0" borderId="36" xfId="0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right" vertical="center"/>
    </xf>
    <xf numFmtId="4" fontId="12" fillId="0" borderId="36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justify" wrapText="1"/>
    </xf>
    <xf numFmtId="0" fontId="12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left"/>
    </xf>
    <xf numFmtId="4" fontId="10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30" fillId="0" borderId="5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Alignment="1">
      <alignment/>
    </xf>
    <xf numFmtId="180" fontId="21" fillId="0" borderId="0" xfId="0" applyNumberFormat="1" applyFont="1" applyAlignment="1">
      <alignment/>
    </xf>
    <xf numFmtId="0" fontId="21" fillId="0" borderId="1" xfId="0" applyFont="1" applyBorder="1" applyAlignment="1">
      <alignment/>
    </xf>
    <xf numFmtId="4" fontId="19" fillId="0" borderId="0" xfId="0" applyNumberFormat="1" applyFont="1" applyBorder="1" applyAlignment="1">
      <alignment vertical="center"/>
    </xf>
    <xf numFmtId="0" fontId="21" fillId="0" borderId="0" xfId="0" applyFont="1" applyAlignment="1" applyProtection="1">
      <alignment/>
      <protection locked="0"/>
    </xf>
    <xf numFmtId="4" fontId="19" fillId="0" borderId="0" xfId="0" applyNumberFormat="1" applyFont="1" applyAlignment="1" applyProtection="1">
      <alignment vertical="center"/>
      <protection locked="0"/>
    </xf>
    <xf numFmtId="0" fontId="21" fillId="0" borderId="1" xfId="0" applyFont="1" applyBorder="1" applyAlignment="1" applyProtection="1">
      <alignment/>
      <protection locked="0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/>
    </xf>
    <xf numFmtId="0" fontId="19" fillId="4" borderId="4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3" xfId="30" applyFont="1" applyFill="1" applyBorder="1">
      <alignment/>
      <protection/>
    </xf>
    <xf numFmtId="0" fontId="1" fillId="0" borderId="43" xfId="30" applyFont="1" applyFill="1" applyBorder="1" applyAlignment="1">
      <alignment horizontal="left" vertical="center"/>
      <protection/>
    </xf>
    <xf numFmtId="0" fontId="2" fillId="0" borderId="43" xfId="30" applyFont="1" applyFill="1" applyBorder="1" applyAlignment="1">
      <alignment horizontal="left" vertical="center"/>
      <protection/>
    </xf>
    <xf numFmtId="0" fontId="0" fillId="0" borderId="43" xfId="30" applyFont="1" applyFill="1" applyBorder="1" applyAlignment="1">
      <alignment horizontal="centerContinuous"/>
      <protection/>
    </xf>
    <xf numFmtId="0" fontId="1" fillId="0" borderId="43" xfId="22" applyFont="1" applyFill="1" applyBorder="1" applyAlignment="1">
      <alignment horizontal="center" vertical="center"/>
      <protection/>
    </xf>
    <xf numFmtId="0" fontId="0" fillId="0" borderId="43" xfId="0" applyFont="1" applyBorder="1" applyAlignment="1">
      <alignment horizontal="centerContinuous" wrapText="1"/>
    </xf>
    <xf numFmtId="0" fontId="0" fillId="0" borderId="43" xfId="0" applyFont="1" applyBorder="1" applyAlignment="1">
      <alignment/>
    </xf>
    <xf numFmtId="0" fontId="1" fillId="0" borderId="43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3" fillId="0" borderId="2" xfId="0" applyFont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3" fontId="2" fillId="7" borderId="54" xfId="29" applyNumberFormat="1" applyFont="1" applyFill="1" applyBorder="1" applyAlignment="1">
      <alignment horizontal="center" vertical="center" wrapText="1"/>
      <protection/>
    </xf>
    <xf numFmtId="3" fontId="2" fillId="7" borderId="55" xfId="29" applyNumberFormat="1" applyFont="1" applyFill="1" applyBorder="1" applyAlignment="1">
      <alignment horizontal="center" vertical="center" wrapText="1"/>
      <protection/>
    </xf>
    <xf numFmtId="3" fontId="2" fillId="7" borderId="55" xfId="29" applyNumberFormat="1" applyFont="1" applyFill="1" applyBorder="1" applyAlignment="1" quotePrefix="1">
      <alignment horizontal="center" vertical="center" wrapText="1"/>
      <protection/>
    </xf>
    <xf numFmtId="3" fontId="2" fillId="7" borderId="56" xfId="29" applyNumberFormat="1" applyFont="1" applyFill="1" applyBorder="1" applyAlignment="1">
      <alignment horizontal="center" vertical="center" wrapText="1"/>
      <protection/>
    </xf>
    <xf numFmtId="180" fontId="3" fillId="0" borderId="36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4" fillId="0" borderId="2" xfId="22" applyFont="1" applyFill="1" applyBorder="1" applyAlignment="1">
      <alignment horizontal="justify" vertical="center" wrapText="1"/>
      <protection/>
    </xf>
    <xf numFmtId="0" fontId="3" fillId="0" borderId="2" xfId="0" applyFont="1" applyBorder="1" applyAlignment="1">
      <alignment horizontal="justify" vertical="center" wrapText="1"/>
    </xf>
    <xf numFmtId="0" fontId="35" fillId="0" borderId="2" xfId="0" applyFont="1" applyBorder="1" applyAlignment="1">
      <alignment horizontal="justify" wrapText="1"/>
    </xf>
    <xf numFmtId="4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/>
    </xf>
    <xf numFmtId="0" fontId="1" fillId="0" borderId="2" xfId="24" applyFont="1" applyFill="1" applyBorder="1" applyAlignment="1">
      <alignment horizontal="left"/>
      <protection/>
    </xf>
    <xf numFmtId="0" fontId="1" fillId="0" borderId="2" xfId="0" applyFont="1" applyFill="1" applyBorder="1" applyAlignment="1">
      <alignment horizontal="left"/>
    </xf>
    <xf numFmtId="180" fontId="2" fillId="0" borderId="2" xfId="0" applyNumberFormat="1" applyFont="1" applyFill="1" applyBorder="1" applyAlignment="1">
      <alignment horizontal="center"/>
    </xf>
    <xf numFmtId="180" fontId="3" fillId="0" borderId="2" xfId="0" applyNumberFormat="1" applyFont="1" applyFill="1" applyBorder="1" applyAlignment="1">
      <alignment/>
    </xf>
    <xf numFmtId="0" fontId="1" fillId="0" borderId="1" xfId="29" applyNumberFormat="1" applyFont="1" applyBorder="1" quotePrefix="1">
      <alignment/>
      <protection/>
    </xf>
    <xf numFmtId="3" fontId="1" fillId="4" borderId="1" xfId="29" applyNumberFormat="1" applyFont="1" applyFill="1" applyBorder="1" quotePrefix="1">
      <alignment/>
      <protection/>
    </xf>
    <xf numFmtId="3" fontId="1" fillId="2" borderId="1" xfId="29" applyNumberFormat="1" applyFont="1" applyFill="1" applyBorder="1" quotePrefix="1">
      <alignment/>
      <protection/>
    </xf>
    <xf numFmtId="3" fontId="1" fillId="5" borderId="1" xfId="29" applyNumberFormat="1" applyFont="1" applyFill="1" applyBorder="1" quotePrefix="1">
      <alignment/>
      <protection/>
    </xf>
    <xf numFmtId="3" fontId="1" fillId="6" borderId="1" xfId="29" applyNumberFormat="1" applyFont="1" applyFill="1" applyBorder="1" quotePrefix="1">
      <alignment/>
      <protection/>
    </xf>
    <xf numFmtId="3" fontId="2" fillId="7" borderId="1" xfId="29" applyNumberFormat="1" applyFont="1" applyFill="1" applyBorder="1" quotePrefix="1">
      <alignment/>
      <protection/>
    </xf>
    <xf numFmtId="3" fontId="1" fillId="7" borderId="1" xfId="29" applyNumberFormat="1" applyFont="1" applyFill="1" applyBorder="1" quotePrefix="1">
      <alignment/>
      <protection/>
    </xf>
    <xf numFmtId="0" fontId="1" fillId="0" borderId="1" xfId="29" applyFont="1" applyBorder="1">
      <alignment/>
      <protection/>
    </xf>
    <xf numFmtId="180" fontId="1" fillId="0" borderId="1" xfId="29" applyNumberFormat="1" applyFont="1" applyBorder="1">
      <alignment/>
      <protection/>
    </xf>
    <xf numFmtId="180" fontId="2" fillId="0" borderId="1" xfId="29" applyNumberFormat="1" applyFont="1" applyBorder="1">
      <alignment/>
      <protection/>
    </xf>
    <xf numFmtId="0" fontId="1" fillId="0" borderId="2" xfId="24" applyFont="1" applyFill="1" applyBorder="1" applyAlignment="1">
      <alignment horizontal="left" vertical="center"/>
      <protection/>
    </xf>
    <xf numFmtId="0" fontId="29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29" fillId="0" borderId="2" xfId="0" applyNumberFormat="1" applyFont="1" applyFill="1" applyBorder="1" applyAlignment="1">
      <alignment horizontal="right" vertical="center" wrapText="1"/>
    </xf>
    <xf numFmtId="4" fontId="34" fillId="0" borderId="2" xfId="22" applyNumberFormat="1" applyFont="1" applyFill="1" applyBorder="1" applyAlignment="1">
      <alignment horizontal="right" vertical="center"/>
      <protection/>
    </xf>
    <xf numFmtId="4" fontId="29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right" vertical="center" wrapText="1"/>
      <protection/>
    </xf>
    <xf numFmtId="0" fontId="28" fillId="0" borderId="2" xfId="22" applyFont="1" applyFill="1" applyBorder="1" applyAlignment="1" applyProtection="1">
      <alignment horizontal="right" vertical="center"/>
      <protection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right" vertical="center"/>
      <protection locked="0"/>
    </xf>
    <xf numFmtId="0" fontId="1" fillId="0" borderId="2" xfId="27" applyFont="1" applyFill="1" applyBorder="1" applyAlignment="1">
      <alignment horizontal="left"/>
      <protection/>
    </xf>
    <xf numFmtId="0" fontId="1" fillId="0" borderId="2" xfId="27" applyFont="1" applyFill="1" applyBorder="1" applyAlignment="1">
      <alignment horizontal="left" vertical="center"/>
      <protection/>
    </xf>
    <xf numFmtId="0" fontId="1" fillId="3" borderId="2" xfId="29" applyNumberFormat="1" applyFont="1" applyFill="1" applyBorder="1" quotePrefix="1">
      <alignment/>
      <protection/>
    </xf>
    <xf numFmtId="3" fontId="1" fillId="3" borderId="17" xfId="29" applyNumberFormat="1" applyFont="1" applyFill="1" applyBorder="1" quotePrefix="1">
      <alignment/>
      <protection/>
    </xf>
    <xf numFmtId="3" fontId="1" fillId="3" borderId="2" xfId="29" applyNumberFormat="1" applyFont="1" applyFill="1" applyBorder="1" quotePrefix="1">
      <alignment/>
      <protection/>
    </xf>
    <xf numFmtId="3" fontId="1" fillId="3" borderId="46" xfId="29" applyNumberFormat="1" applyFont="1" applyFill="1" applyBorder="1" quotePrefix="1">
      <alignment/>
      <protection/>
    </xf>
    <xf numFmtId="3" fontId="2" fillId="3" borderId="17" xfId="29" applyNumberFormat="1" applyFont="1" applyFill="1" applyBorder="1" quotePrefix="1">
      <alignment/>
      <protection/>
    </xf>
    <xf numFmtId="3" fontId="2" fillId="3" borderId="2" xfId="29" applyNumberFormat="1" applyFont="1" applyFill="1" applyBorder="1" quotePrefix="1">
      <alignment/>
      <protection/>
    </xf>
    <xf numFmtId="3" fontId="2" fillId="3" borderId="46" xfId="29" applyNumberFormat="1" applyFont="1" applyFill="1" applyBorder="1" quotePrefix="1">
      <alignment/>
      <protection/>
    </xf>
    <xf numFmtId="0" fontId="1" fillId="3" borderId="0" xfId="29" applyFont="1" applyFill="1">
      <alignment/>
      <protection/>
    </xf>
    <xf numFmtId="0" fontId="1" fillId="3" borderId="2" xfId="29" applyFont="1" applyFill="1" applyBorder="1">
      <alignment/>
      <protection/>
    </xf>
    <xf numFmtId="180" fontId="1" fillId="3" borderId="2" xfId="29" applyNumberFormat="1" applyFont="1" applyFill="1" applyBorder="1">
      <alignment/>
      <protection/>
    </xf>
    <xf numFmtId="180" fontId="2" fillId="3" borderId="2" xfId="29" applyNumberFormat="1" applyFont="1" applyFill="1" applyBorder="1">
      <alignment/>
      <protection/>
    </xf>
    <xf numFmtId="4" fontId="29" fillId="0" borderId="2" xfId="0" applyNumberFormat="1" applyFont="1" applyFill="1" applyBorder="1" applyAlignment="1" applyProtection="1">
      <alignment horizontal="right" vertical="center" wrapText="1"/>
      <protection/>
    </xf>
    <xf numFmtId="4" fontId="34" fillId="0" borderId="2" xfId="22" applyNumberFormat="1" applyFont="1" applyFill="1" applyBorder="1" applyAlignment="1" applyProtection="1">
      <alignment horizontal="right" vertical="center"/>
      <protection/>
    </xf>
    <xf numFmtId="4" fontId="29" fillId="0" borderId="2" xfId="0" applyNumberFormat="1" applyFont="1" applyFill="1" applyBorder="1" applyAlignment="1" applyProtection="1">
      <alignment horizontal="left" vertical="center" wrapText="1"/>
      <protection/>
    </xf>
    <xf numFmtId="4" fontId="3" fillId="0" borderId="2" xfId="0" applyNumberFormat="1" applyFont="1" applyBorder="1" applyAlignment="1" applyProtection="1">
      <alignment horizontal="right" vertical="center"/>
      <protection/>
    </xf>
    <xf numFmtId="4" fontId="3" fillId="2" borderId="2" xfId="0" applyNumberFormat="1" applyFont="1" applyFill="1" applyBorder="1" applyAlignment="1" applyProtection="1">
      <alignment horizontal="right" vertical="center"/>
      <protection/>
    </xf>
    <xf numFmtId="0" fontId="1" fillId="0" borderId="2" xfId="30" applyFont="1" applyFill="1" applyBorder="1" applyAlignment="1">
      <alignment horizontal="left"/>
      <protection/>
    </xf>
    <xf numFmtId="0" fontId="5" fillId="0" borderId="5" xfId="0" applyFont="1" applyFill="1" applyBorder="1" applyAlignment="1">
      <alignment horizontal="right" vertical="center" wrapText="1"/>
    </xf>
    <xf numFmtId="0" fontId="28" fillId="0" borderId="5" xfId="22" applyFont="1" applyFill="1" applyBorder="1" applyAlignment="1">
      <alignment horizontal="right" vertical="center"/>
      <protection/>
    </xf>
    <xf numFmtId="0" fontId="5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/>
    </xf>
    <xf numFmtId="0" fontId="1" fillId="0" borderId="5" xfId="30" applyFont="1" applyFill="1" applyBorder="1" applyAlignment="1">
      <alignment horizontal="left"/>
      <protection/>
    </xf>
    <xf numFmtId="180" fontId="2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7" xfId="0" applyFont="1" applyBorder="1" applyAlignment="1">
      <alignment/>
    </xf>
    <xf numFmtId="180" fontId="3" fillId="0" borderId="5" xfId="0" applyNumberFormat="1" applyFont="1" applyFill="1" applyBorder="1" applyAlignment="1">
      <alignment/>
    </xf>
    <xf numFmtId="180" fontId="3" fillId="0" borderId="57" xfId="0" applyNumberFormat="1" applyFont="1" applyFill="1" applyBorder="1" applyAlignment="1">
      <alignment/>
    </xf>
    <xf numFmtId="0" fontId="1" fillId="0" borderId="5" xfId="29" applyNumberFormat="1" applyFont="1" applyBorder="1" quotePrefix="1">
      <alignment/>
      <protection/>
    </xf>
    <xf numFmtId="3" fontId="1" fillId="4" borderId="21" xfId="29" applyNumberFormat="1" applyFont="1" applyFill="1" applyBorder="1" quotePrefix="1">
      <alignment/>
      <protection/>
    </xf>
    <xf numFmtId="3" fontId="1" fillId="4" borderId="5" xfId="29" applyNumberFormat="1" applyFont="1" applyFill="1" applyBorder="1" quotePrefix="1">
      <alignment/>
      <protection/>
    </xf>
    <xf numFmtId="3" fontId="1" fillId="4" borderId="58" xfId="29" applyNumberFormat="1" applyFont="1" applyFill="1" applyBorder="1" quotePrefix="1">
      <alignment/>
      <protection/>
    </xf>
    <xf numFmtId="3" fontId="1" fillId="2" borderId="21" xfId="29" applyNumberFormat="1" applyFont="1" applyFill="1" applyBorder="1" quotePrefix="1">
      <alignment/>
      <protection/>
    </xf>
    <xf numFmtId="3" fontId="1" fillId="2" borderId="5" xfId="29" applyNumberFormat="1" applyFont="1" applyFill="1" applyBorder="1" quotePrefix="1">
      <alignment/>
      <protection/>
    </xf>
    <xf numFmtId="3" fontId="1" fillId="2" borderId="58" xfId="29" applyNumberFormat="1" applyFont="1" applyFill="1" applyBorder="1" quotePrefix="1">
      <alignment/>
      <protection/>
    </xf>
    <xf numFmtId="3" fontId="1" fillId="5" borderId="21" xfId="29" applyNumberFormat="1" applyFont="1" applyFill="1" applyBorder="1" quotePrefix="1">
      <alignment/>
      <protection/>
    </xf>
    <xf numFmtId="3" fontId="1" fillId="5" borderId="5" xfId="29" applyNumberFormat="1" applyFont="1" applyFill="1" applyBorder="1" quotePrefix="1">
      <alignment/>
      <protection/>
    </xf>
    <xf numFmtId="3" fontId="1" fillId="5" borderId="58" xfId="29" applyNumberFormat="1" applyFont="1" applyFill="1" applyBorder="1" quotePrefix="1">
      <alignment/>
      <protection/>
    </xf>
    <xf numFmtId="3" fontId="1" fillId="6" borderId="21" xfId="29" applyNumberFormat="1" applyFont="1" applyFill="1" applyBorder="1" quotePrefix="1">
      <alignment/>
      <protection/>
    </xf>
    <xf numFmtId="3" fontId="1" fillId="6" borderId="5" xfId="29" applyNumberFormat="1" applyFont="1" applyFill="1" applyBorder="1" quotePrefix="1">
      <alignment/>
      <protection/>
    </xf>
    <xf numFmtId="3" fontId="1" fillId="6" borderId="58" xfId="29" applyNumberFormat="1" applyFont="1" applyFill="1" applyBorder="1" quotePrefix="1">
      <alignment/>
      <protection/>
    </xf>
    <xf numFmtId="3" fontId="2" fillId="7" borderId="21" xfId="29" applyNumberFormat="1" applyFont="1" applyFill="1" applyBorder="1" quotePrefix="1">
      <alignment/>
      <protection/>
    </xf>
    <xf numFmtId="3" fontId="2" fillId="7" borderId="5" xfId="29" applyNumberFormat="1" applyFont="1" applyFill="1" applyBorder="1" quotePrefix="1">
      <alignment/>
      <protection/>
    </xf>
    <xf numFmtId="3" fontId="1" fillId="7" borderId="5" xfId="29" applyNumberFormat="1" applyFont="1" applyFill="1" applyBorder="1" quotePrefix="1">
      <alignment/>
      <protection/>
    </xf>
    <xf numFmtId="3" fontId="2" fillId="7" borderId="58" xfId="29" applyNumberFormat="1" applyFont="1" applyFill="1" applyBorder="1" quotePrefix="1">
      <alignment/>
      <protection/>
    </xf>
    <xf numFmtId="0" fontId="1" fillId="0" borderId="5" xfId="29" applyFont="1" applyBorder="1">
      <alignment/>
      <protection/>
    </xf>
    <xf numFmtId="180" fontId="1" fillId="0" borderId="5" xfId="29" applyNumberFormat="1" applyFont="1" applyBorder="1">
      <alignment/>
      <protection/>
    </xf>
    <xf numFmtId="180" fontId="2" fillId="0" borderId="5" xfId="29" applyNumberFormat="1" applyFont="1" applyBorder="1">
      <alignment/>
      <protection/>
    </xf>
    <xf numFmtId="3" fontId="0" fillId="0" borderId="5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justify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180" fontId="0" fillId="0" borderId="0" xfId="0" applyNumberFormat="1" applyFont="1" applyBorder="1" applyAlignment="1">
      <alignment horizontal="justify" wrapText="1"/>
    </xf>
    <xf numFmtId="4" fontId="0" fillId="0" borderId="0" xfId="0" applyNumberFormat="1" applyFont="1" applyBorder="1" applyAlignment="1">
      <alignment horizontal="justify" wrapText="1"/>
    </xf>
    <xf numFmtId="4" fontId="3" fillId="0" borderId="0" xfId="0" applyNumberFormat="1" applyFont="1" applyBorder="1" applyAlignment="1">
      <alignment horizontal="justify" wrapText="1"/>
    </xf>
    <xf numFmtId="0" fontId="10" fillId="0" borderId="51" xfId="0" applyFont="1" applyBorder="1" applyAlignment="1">
      <alignment horizontal="centerContinuous" wrapText="1"/>
    </xf>
    <xf numFmtId="0" fontId="12" fillId="0" borderId="27" xfId="0" applyFont="1" applyBorder="1" applyAlignment="1">
      <alignment horizontal="centerContinuous"/>
    </xf>
    <xf numFmtId="0" fontId="12" fillId="0" borderId="28" xfId="0" applyFont="1" applyBorder="1" applyAlignment="1">
      <alignment horizontal="centerContinuous"/>
    </xf>
    <xf numFmtId="0" fontId="12" fillId="0" borderId="59" xfId="0" applyFont="1" applyBorder="1" applyAlignment="1">
      <alignment horizontal="centerContinuous"/>
    </xf>
    <xf numFmtId="0" fontId="12" fillId="0" borderId="60" xfId="0" applyFont="1" applyBorder="1" applyAlignment="1">
      <alignment horizontal="centerContinuous"/>
    </xf>
    <xf numFmtId="0" fontId="10" fillId="0" borderId="61" xfId="0" applyFont="1" applyBorder="1" applyAlignment="1">
      <alignment horizontal="centerContinuous" wrapText="1"/>
    </xf>
    <xf numFmtId="0" fontId="10" fillId="0" borderId="30" xfId="0" applyFont="1" applyBorder="1" applyAlignment="1">
      <alignment horizontal="centerContinuous" wrapText="1"/>
    </xf>
    <xf numFmtId="0" fontId="10" fillId="0" borderId="2" xfId="0" applyFont="1" applyFill="1" applyBorder="1" applyAlignment="1">
      <alignment/>
    </xf>
    <xf numFmtId="0" fontId="10" fillId="0" borderId="2" xfId="30" applyFont="1" applyFill="1" applyBorder="1">
      <alignment/>
      <protection/>
    </xf>
    <xf numFmtId="0" fontId="30" fillId="0" borderId="2" xfId="30" applyFont="1" applyFill="1" applyBorder="1" applyAlignment="1">
      <alignment horizontal="left" vertical="center"/>
      <protection/>
    </xf>
    <xf numFmtId="0" fontId="11" fillId="0" borderId="2" xfId="30" applyFont="1" applyFill="1" applyBorder="1" applyAlignment="1">
      <alignment horizontal="center" vertical="center"/>
      <protection/>
    </xf>
    <xf numFmtId="0" fontId="10" fillId="0" borderId="2" xfId="30" applyFont="1" applyFill="1" applyBorder="1" applyAlignment="1">
      <alignment horizontal="centerContinuous"/>
      <protection/>
    </xf>
    <xf numFmtId="0" fontId="30" fillId="0" borderId="2" xfId="22" applyFont="1" applyFill="1" applyBorder="1" applyAlignment="1">
      <alignment horizontal="center" vertical="center"/>
      <protection/>
    </xf>
    <xf numFmtId="0" fontId="10" fillId="0" borderId="2" xfId="0" applyFont="1" applyBorder="1" applyAlignment="1">
      <alignment horizontal="centerContinuous" wrapText="1"/>
    </xf>
    <xf numFmtId="0" fontId="12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9" fontId="12" fillId="0" borderId="13" xfId="0" applyNumberFormat="1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Continuous" vertical="center" wrapText="1"/>
    </xf>
    <xf numFmtId="0" fontId="10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3" fontId="11" fillId="7" borderId="12" xfId="29" applyNumberFormat="1" applyFont="1" applyFill="1" applyBorder="1" applyAlignment="1">
      <alignment horizontal="center" vertical="center" wrapText="1"/>
      <protection/>
    </xf>
    <xf numFmtId="3" fontId="11" fillId="7" borderId="13" xfId="29" applyNumberFormat="1" applyFont="1" applyFill="1" applyBorder="1" applyAlignment="1">
      <alignment horizontal="center" vertical="center" wrapText="1"/>
      <protection/>
    </xf>
    <xf numFmtId="3" fontId="11" fillId="7" borderId="13" xfId="29" applyNumberFormat="1" applyFont="1" applyFill="1" applyBorder="1" applyAlignment="1" quotePrefix="1">
      <alignment horizontal="center" vertical="center" wrapText="1"/>
      <protection/>
    </xf>
    <xf numFmtId="3" fontId="11" fillId="7" borderId="16" xfId="29" applyNumberFormat="1" applyFont="1" applyFill="1" applyBorder="1" applyAlignment="1">
      <alignment horizontal="center" vertical="center" wrapText="1"/>
      <protection/>
    </xf>
    <xf numFmtId="0" fontId="12" fillId="0" borderId="13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wrapText="1"/>
    </xf>
    <xf numFmtId="0" fontId="13" fillId="0" borderId="2" xfId="0" applyFont="1" applyFill="1" applyBorder="1" applyAlignment="1">
      <alignment horizontal="left" wrapText="1"/>
    </xf>
    <xf numFmtId="0" fontId="32" fillId="0" borderId="2" xfId="22" applyFont="1" applyFill="1" applyBorder="1" applyAlignment="1">
      <alignment horizontal="left" vertical="center"/>
      <protection/>
    </xf>
    <xf numFmtId="0" fontId="13" fillId="0" borderId="2" xfId="0" applyFont="1" applyFill="1" applyBorder="1" applyAlignment="1">
      <alignment horizontal="left" vertical="top" wrapText="1"/>
    </xf>
    <xf numFmtId="1" fontId="30" fillId="0" borderId="2" xfId="0" applyNumberFormat="1" applyFont="1" applyFill="1" applyBorder="1" applyAlignment="1">
      <alignment/>
    </xf>
    <xf numFmtId="0" fontId="30" fillId="0" borderId="2" xfId="23" applyFont="1" applyFill="1" applyBorder="1" applyAlignment="1">
      <alignment horizontal="left"/>
      <protection/>
    </xf>
    <xf numFmtId="0" fontId="30" fillId="0" borderId="2" xfId="0" applyFont="1" applyFill="1" applyBorder="1" applyAlignment="1">
      <alignment/>
    </xf>
    <xf numFmtId="1" fontId="11" fillId="0" borderId="2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/>
    </xf>
    <xf numFmtId="3" fontId="10" fillId="0" borderId="2" xfId="0" applyNumberFormat="1" applyFont="1" applyBorder="1" applyAlignment="1">
      <alignment/>
    </xf>
    <xf numFmtId="180" fontId="12" fillId="0" borderId="2" xfId="0" applyNumberFormat="1" applyFont="1" applyBorder="1" applyAlignment="1">
      <alignment/>
    </xf>
    <xf numFmtId="4" fontId="14" fillId="0" borderId="2" xfId="0" applyNumberFormat="1" applyFont="1" applyFill="1" applyBorder="1" applyAlignment="1">
      <alignment vertical="center" wrapText="1"/>
    </xf>
    <xf numFmtId="4" fontId="27" fillId="0" borderId="2" xfId="22" applyNumberFormat="1" applyFont="1" applyFill="1" applyBorder="1" applyAlignment="1">
      <alignment vertical="center"/>
      <protection/>
    </xf>
    <xf numFmtId="4" fontId="12" fillId="0" borderId="2" xfId="0" applyNumberFormat="1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4" fontId="12" fillId="4" borderId="2" xfId="0" applyNumberFormat="1" applyFont="1" applyFill="1" applyBorder="1" applyAlignment="1">
      <alignment vertical="center"/>
    </xf>
    <xf numFmtId="0" fontId="30" fillId="0" borderId="2" xfId="25" applyFont="1" applyFill="1" applyBorder="1" applyAlignment="1">
      <alignment horizontal="left"/>
      <protection/>
    </xf>
    <xf numFmtId="0" fontId="30" fillId="0" borderId="2" xfId="25" applyFont="1" applyFill="1" applyBorder="1" applyAlignment="1">
      <alignment horizontal="left" vertical="center"/>
      <protection/>
    </xf>
    <xf numFmtId="180" fontId="10" fillId="0" borderId="2" xfId="0" applyNumberFormat="1" applyFont="1" applyBorder="1" applyAlignment="1">
      <alignment/>
    </xf>
    <xf numFmtId="4" fontId="12" fillId="2" borderId="2" xfId="0" applyNumberFormat="1" applyFont="1" applyFill="1" applyBorder="1" applyAlignment="1">
      <alignment vertical="center"/>
    </xf>
    <xf numFmtId="0" fontId="13" fillId="0" borderId="2" xfId="0" applyFont="1" applyFill="1" applyBorder="1" applyAlignment="1" applyProtection="1">
      <alignment horizontal="left" wrapText="1"/>
      <protection/>
    </xf>
    <xf numFmtId="0" fontId="32" fillId="0" borderId="2" xfId="22" applyFont="1" applyFill="1" applyBorder="1" applyAlignment="1" applyProtection="1">
      <alignment horizontal="left" vertical="center"/>
      <protection/>
    </xf>
    <xf numFmtId="0" fontId="13" fillId="0" borderId="2" xfId="0" applyFont="1" applyFill="1" applyBorder="1" applyAlignment="1" applyProtection="1">
      <alignment horizontal="left" vertical="top" wrapText="1"/>
      <protection/>
    </xf>
    <xf numFmtId="0" fontId="10" fillId="0" borderId="2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/>
      <protection locked="0"/>
    </xf>
    <xf numFmtId="0" fontId="30" fillId="0" borderId="2" xfId="28" applyFont="1" applyFill="1" applyBorder="1" applyAlignment="1">
      <alignment horizontal="left" vertical="center"/>
      <protection/>
    </xf>
    <xf numFmtId="0" fontId="30" fillId="0" borderId="2" xfId="28" applyFont="1" applyFill="1" applyBorder="1" applyAlignment="1">
      <alignment horizontal="left"/>
      <protection/>
    </xf>
    <xf numFmtId="0" fontId="10" fillId="0" borderId="2" xfId="0" applyFont="1" applyBorder="1" applyAlignment="1" applyProtection="1">
      <alignment/>
      <protection/>
    </xf>
    <xf numFmtId="4" fontId="14" fillId="0" borderId="2" xfId="0" applyNumberFormat="1" applyFont="1" applyFill="1" applyBorder="1" applyAlignment="1" applyProtection="1">
      <alignment vertical="center" wrapText="1"/>
      <protection/>
    </xf>
    <xf numFmtId="4" fontId="27" fillId="0" borderId="2" xfId="22" applyNumberFormat="1" applyFont="1" applyFill="1" applyBorder="1" applyAlignment="1" applyProtection="1">
      <alignment vertical="center"/>
      <protection/>
    </xf>
    <xf numFmtId="4" fontId="12" fillId="0" borderId="2" xfId="0" applyNumberFormat="1" applyFont="1" applyBorder="1" applyAlignment="1" applyProtection="1">
      <alignment vertical="center"/>
      <protection/>
    </xf>
    <xf numFmtId="4" fontId="12" fillId="0" borderId="2" xfId="0" applyNumberFormat="1" applyFont="1" applyBorder="1" applyAlignment="1" applyProtection="1">
      <alignment vertical="center"/>
      <protection locked="0"/>
    </xf>
    <xf numFmtId="0" fontId="30" fillId="0" borderId="2" xfId="31" applyFont="1" applyFill="1" applyBorder="1" applyAlignment="1">
      <alignment horizontal="left"/>
      <protection/>
    </xf>
    <xf numFmtId="0" fontId="30" fillId="0" borderId="2" xfId="31" applyFont="1" applyFill="1" applyBorder="1" applyAlignment="1">
      <alignment horizontal="left" vertical="center"/>
      <protection/>
    </xf>
    <xf numFmtId="0" fontId="13" fillId="0" borderId="35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180" fontId="12" fillId="0" borderId="2" xfId="0" applyNumberFormat="1" applyFont="1" applyBorder="1" applyAlignment="1">
      <alignment vertical="center" wrapText="1"/>
    </xf>
    <xf numFmtId="199" fontId="10" fillId="0" borderId="0" xfId="0" applyNumberFormat="1" applyFont="1" applyBorder="1" applyAlignment="1">
      <alignment/>
    </xf>
    <xf numFmtId="180" fontId="10" fillId="0" borderId="0" xfId="0" applyNumberFormat="1" applyFont="1" applyBorder="1" applyAlignment="1">
      <alignment/>
    </xf>
    <xf numFmtId="0" fontId="17" fillId="0" borderId="0" xfId="33" applyFont="1" applyAlignment="1">
      <alignment horizontal="center"/>
      <protection/>
    </xf>
    <xf numFmtId="0" fontId="19" fillId="0" borderId="62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63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8" fillId="0" borderId="0" xfId="33" applyFont="1" applyAlignment="1">
      <alignment horizontal="center"/>
      <protection/>
    </xf>
    <xf numFmtId="10" fontId="10" fillId="0" borderId="64" xfId="18" applyNumberFormat="1" applyFont="1" applyFill="1" applyBorder="1" applyAlignment="1">
      <alignment horizontal="center" vertical="center"/>
    </xf>
    <xf numFmtId="43" fontId="10" fillId="0" borderId="37" xfId="18" applyNumberFormat="1" applyFont="1" applyFill="1" applyBorder="1" applyAlignment="1">
      <alignment horizontal="center" vertical="center"/>
    </xf>
    <xf numFmtId="43" fontId="10" fillId="0" borderId="65" xfId="18" applyNumberFormat="1" applyFont="1" applyFill="1" applyBorder="1" applyAlignment="1">
      <alignment horizontal="center" vertical="center"/>
    </xf>
    <xf numFmtId="180" fontId="19" fillId="0" borderId="38" xfId="18" applyNumberFormat="1" applyFont="1" applyFill="1" applyBorder="1" applyAlignment="1">
      <alignment horizontal="center" vertical="center"/>
    </xf>
    <xf numFmtId="180" fontId="19" fillId="0" borderId="14" xfId="18" applyNumberFormat="1" applyFont="1" applyFill="1" applyBorder="1" applyAlignment="1">
      <alignment horizontal="center" vertical="center"/>
    </xf>
    <xf numFmtId="180" fontId="19" fillId="0" borderId="39" xfId="18" applyNumberFormat="1" applyFont="1" applyFill="1" applyBorder="1" applyAlignment="1">
      <alignment horizontal="center" vertical="center"/>
    </xf>
    <xf numFmtId="0" fontId="19" fillId="0" borderId="27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180" fontId="19" fillId="0" borderId="27" xfId="18" applyNumberFormat="1" applyFont="1" applyFill="1" applyBorder="1" applyAlignment="1">
      <alignment horizontal="center"/>
    </xf>
    <xf numFmtId="180" fontId="19" fillId="0" borderId="28" xfId="18" applyNumberFormat="1" applyFont="1" applyFill="1" applyBorder="1" applyAlignment="1">
      <alignment horizontal="center"/>
    </xf>
    <xf numFmtId="180" fontId="19" fillId="0" borderId="30" xfId="18" applyNumberFormat="1" applyFont="1" applyFill="1" applyBorder="1" applyAlignment="1">
      <alignment horizontal="center"/>
    </xf>
    <xf numFmtId="180" fontId="19" fillId="0" borderId="66" xfId="18" applyNumberFormat="1" applyFont="1" applyFill="1" applyBorder="1" applyAlignment="1">
      <alignment horizontal="center"/>
    </xf>
    <xf numFmtId="180" fontId="19" fillId="0" borderId="1" xfId="18" applyNumberFormat="1" applyFont="1" applyFill="1" applyBorder="1" applyAlignment="1">
      <alignment horizontal="center"/>
    </xf>
    <xf numFmtId="180" fontId="19" fillId="0" borderId="44" xfId="18" applyNumberFormat="1" applyFont="1" applyFill="1" applyBorder="1" applyAlignment="1">
      <alignment horizontal="center"/>
    </xf>
    <xf numFmtId="180" fontId="12" fillId="0" borderId="58" xfId="18" applyNumberFormat="1" applyFont="1" applyFill="1" applyBorder="1" applyAlignment="1">
      <alignment horizontal="center" vertical="center"/>
    </xf>
    <xf numFmtId="180" fontId="12" fillId="0" borderId="16" xfId="18" applyNumberFormat="1" applyFont="1" applyFill="1" applyBorder="1" applyAlignment="1">
      <alignment horizontal="center" vertical="center"/>
    </xf>
    <xf numFmtId="180" fontId="12" fillId="0" borderId="56" xfId="18" applyNumberFormat="1" applyFont="1" applyFill="1" applyBorder="1" applyAlignment="1">
      <alignment horizontal="center" vertical="center"/>
    </xf>
    <xf numFmtId="180" fontId="19" fillId="0" borderId="67" xfId="18" applyNumberFormat="1" applyFont="1" applyFill="1" applyBorder="1" applyAlignment="1">
      <alignment horizontal="center" vertical="center"/>
    </xf>
    <xf numFmtId="180" fontId="19" fillId="0" borderId="12" xfId="18" applyNumberFormat="1" applyFont="1" applyFill="1" applyBorder="1" applyAlignment="1">
      <alignment horizontal="center" vertical="center"/>
    </xf>
    <xf numFmtId="180" fontId="19" fillId="0" borderId="54" xfId="18" applyNumberFormat="1" applyFont="1" applyFill="1" applyBorder="1" applyAlignment="1">
      <alignment horizontal="center" vertical="center"/>
    </xf>
    <xf numFmtId="180" fontId="12" fillId="0" borderId="68" xfId="18" applyNumberFormat="1" applyFont="1" applyFill="1" applyBorder="1" applyAlignment="1">
      <alignment horizontal="center" vertical="center"/>
    </xf>
    <xf numFmtId="180" fontId="19" fillId="0" borderId="22" xfId="18" applyNumberFormat="1" applyFont="1" applyFill="1" applyBorder="1" applyAlignment="1">
      <alignment horizontal="center" vertical="center"/>
    </xf>
    <xf numFmtId="180" fontId="19" fillId="0" borderId="21" xfId="18" applyNumberFormat="1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justify" wrapText="1"/>
    </xf>
    <xf numFmtId="0" fontId="0" fillId="0" borderId="19" xfId="0" applyFont="1" applyBorder="1" applyAlignment="1">
      <alignment horizontal="justify" wrapText="1"/>
    </xf>
    <xf numFmtId="0" fontId="0" fillId="0" borderId="36" xfId="0" applyFont="1" applyBorder="1" applyAlignment="1">
      <alignment horizontal="justify" wrapText="1"/>
    </xf>
    <xf numFmtId="0" fontId="10" fillId="0" borderId="69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justify" wrapText="1"/>
    </xf>
    <xf numFmtId="0" fontId="29" fillId="0" borderId="35" xfId="0" applyFont="1" applyFill="1" applyBorder="1" applyAlignment="1">
      <alignment vertical="justify" wrapText="1"/>
    </xf>
    <xf numFmtId="0" fontId="0" fillId="0" borderId="19" xfId="0" applyFont="1" applyBorder="1" applyAlignment="1">
      <alignment vertical="justify"/>
    </xf>
    <xf numFmtId="0" fontId="0" fillId="0" borderId="36" xfId="0" applyFont="1" applyBorder="1" applyAlignment="1">
      <alignment vertical="justify"/>
    </xf>
    <xf numFmtId="0" fontId="0" fillId="0" borderId="43" xfId="0" applyFont="1" applyBorder="1" applyAlignment="1">
      <alignment horizontal="center" vertical="justify" wrapText="1"/>
    </xf>
    <xf numFmtId="0" fontId="10" fillId="0" borderId="2" xfId="0" applyFont="1" applyBorder="1" applyAlignment="1">
      <alignment horizontal="center" vertical="center" wrapText="1"/>
    </xf>
    <xf numFmtId="0" fontId="10" fillId="0" borderId="35" xfId="0" applyFont="1" applyBorder="1" applyAlignment="1">
      <alignment vertical="justify" wrapText="1"/>
    </xf>
    <xf numFmtId="0" fontId="10" fillId="0" borderId="19" xfId="0" applyFont="1" applyBorder="1" applyAlignment="1">
      <alignment vertical="justify" wrapText="1"/>
    </xf>
    <xf numFmtId="0" fontId="10" fillId="0" borderId="36" xfId="0" applyFont="1" applyBorder="1" applyAlignment="1">
      <alignment vertical="justify" wrapText="1"/>
    </xf>
  </cellXfs>
  <cellStyles count="24">
    <cellStyle name="Normal" xfId="0"/>
    <cellStyle name="Collegamento ipertestuale" xfId="15"/>
    <cellStyle name="Collegamento ipertestuale visitato" xfId="16"/>
    <cellStyle name="Collegamento ipertestuale_funzdef200495" xfId="17"/>
    <cellStyle name="Euro" xfId="18"/>
    <cellStyle name="Comma" xfId="19"/>
    <cellStyle name="Migliaia (0)_Ancona scuola base  " xfId="20"/>
    <cellStyle name="Comma [0]" xfId="21"/>
    <cellStyle name="Normale_Ancona scuola base  " xfId="22"/>
    <cellStyle name="Normale_ancona superiori" xfId="23"/>
    <cellStyle name="Normale_Ascoli scuola base" xfId="24"/>
    <cellStyle name="Normale_ascoli superiori" xfId="25"/>
    <cellStyle name="Normale_fondi4402002_03orgfatto" xfId="26"/>
    <cellStyle name="Normale_Macerata scuola base " xfId="27"/>
    <cellStyle name="Normale_macerata superiori" xfId="28"/>
    <cellStyle name="Normale_nazionale_TOTALE_FORM_Reg_1" xfId="29"/>
    <cellStyle name="Normale_Pesaro Urbino scuola base " xfId="30"/>
    <cellStyle name="Normale_pesaro urbino superiori" xfId="31"/>
    <cellStyle name="Normale_supplenze" xfId="32"/>
    <cellStyle name="Normale_supplenze03041DEF" xfId="33"/>
    <cellStyle name="Percent" xfId="34"/>
    <cellStyle name="Currency" xfId="35"/>
    <cellStyle name="Valuta (0)_Ancona scuola base  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75" zoomScaleNormal="75" workbookViewId="0" topLeftCell="C1">
      <selection activeCell="E32" sqref="E32"/>
    </sheetView>
  </sheetViews>
  <sheetFormatPr defaultColWidth="9.140625" defaultRowHeight="12.75"/>
  <cols>
    <col min="1" max="1" width="28.28125" style="0" customWidth="1"/>
    <col min="2" max="2" width="12.57421875" style="0" hidden="1" customWidth="1"/>
    <col min="3" max="3" width="19.7109375" style="16" customWidth="1"/>
    <col min="4" max="4" width="18.57421875" style="0" hidden="1" customWidth="1"/>
    <col min="5" max="5" width="18.57421875" style="0" customWidth="1"/>
    <col min="6" max="6" width="19.140625" style="0" customWidth="1"/>
    <col min="7" max="7" width="19.421875" style="0" customWidth="1"/>
    <col min="8" max="8" width="20.140625" style="0" customWidth="1"/>
    <col min="9" max="9" width="18.28125" style="0" customWidth="1"/>
    <col min="10" max="10" width="14.8515625" style="0" customWidth="1"/>
    <col min="11" max="11" width="19.8515625" style="17" customWidth="1"/>
    <col min="12" max="12" width="18.8515625" style="0" customWidth="1"/>
    <col min="13" max="13" width="21.140625" style="0" hidden="1" customWidth="1"/>
    <col min="14" max="14" width="15.00390625" style="0" hidden="1" customWidth="1"/>
    <col min="15" max="15" width="29.7109375" style="0" hidden="1" customWidth="1"/>
    <col min="16" max="16" width="23.57421875" style="0" hidden="1" customWidth="1"/>
    <col min="17" max="17" width="22.28125" style="0" hidden="1" customWidth="1"/>
    <col min="18" max="19" width="0" style="0" hidden="1" customWidth="1"/>
  </cols>
  <sheetData>
    <row r="1" spans="6:9" ht="20.25">
      <c r="F1" s="7"/>
      <c r="G1" s="7"/>
      <c r="H1" s="7"/>
      <c r="I1" s="7"/>
    </row>
    <row r="2" spans="6:9" ht="20.25">
      <c r="F2" s="7"/>
      <c r="G2" s="7"/>
      <c r="H2" s="7"/>
      <c r="I2" s="7"/>
    </row>
    <row r="3" spans="6:9" ht="20.25">
      <c r="F3" s="7"/>
      <c r="G3" s="7"/>
      <c r="H3" s="7"/>
      <c r="I3" s="7"/>
    </row>
    <row r="4" spans="6:9" ht="20.25">
      <c r="F4" s="7"/>
      <c r="G4" s="7"/>
      <c r="H4" s="7"/>
      <c r="I4" s="7"/>
    </row>
    <row r="5" spans="5:10" ht="15.75">
      <c r="E5" s="456" t="s">
        <v>470</v>
      </c>
      <c r="F5" s="456"/>
      <c r="G5" s="456"/>
      <c r="H5" s="456"/>
      <c r="I5" s="456"/>
      <c r="J5" s="456"/>
    </row>
    <row r="6" spans="5:10" ht="18.75">
      <c r="E6" s="461" t="s">
        <v>471</v>
      </c>
      <c r="F6" s="461"/>
      <c r="G6" s="461"/>
      <c r="H6" s="461"/>
      <c r="I6" s="461"/>
      <c r="J6" s="461"/>
    </row>
    <row r="7" spans="3:11" ht="19.5" customHeight="1" thickBot="1">
      <c r="C7" s="18"/>
      <c r="D7" s="1"/>
      <c r="E7" s="1"/>
      <c r="F7" s="1"/>
      <c r="G7" s="1"/>
      <c r="H7" s="1"/>
      <c r="I7" s="1"/>
      <c r="J7" s="1"/>
      <c r="K7" s="21"/>
    </row>
    <row r="8" spans="3:11" ht="54" customHeight="1" thickBot="1">
      <c r="C8" s="13"/>
      <c r="D8" s="111"/>
      <c r="E8" s="111"/>
      <c r="F8" s="468" t="s">
        <v>0</v>
      </c>
      <c r="G8" s="469"/>
      <c r="H8" s="469"/>
      <c r="I8" s="470"/>
      <c r="J8" s="13"/>
      <c r="K8" s="112"/>
    </row>
    <row r="9" spans="3:11" ht="15">
      <c r="C9" s="113"/>
      <c r="D9" s="113"/>
      <c r="E9" s="113"/>
      <c r="F9" s="471">
        <v>3264394</v>
      </c>
      <c r="G9" s="472"/>
      <c r="H9" s="472"/>
      <c r="I9" s="473"/>
      <c r="J9" s="114"/>
      <c r="K9" s="114"/>
    </row>
    <row r="10" spans="3:12" ht="15.75" thickBot="1">
      <c r="C10" s="18"/>
      <c r="D10" s="1"/>
      <c r="E10" s="1"/>
      <c r="F10" s="474"/>
      <c r="G10" s="475"/>
      <c r="H10" s="475"/>
      <c r="I10" s="476"/>
      <c r="J10" s="20"/>
      <c r="K10" s="19"/>
      <c r="L10" s="1"/>
    </row>
    <row r="11" spans="3:11" ht="18" customHeight="1" hidden="1">
      <c r="C11" s="18"/>
      <c r="D11" s="1"/>
      <c r="E11" s="1"/>
      <c r="F11" s="1"/>
      <c r="G11" s="19"/>
      <c r="H11" s="1"/>
      <c r="I11" s="1"/>
      <c r="J11" s="1"/>
      <c r="K11" s="21"/>
    </row>
    <row r="12" spans="1:14" s="26" customFormat="1" ht="8.25" customHeight="1" hidden="1">
      <c r="A12" s="22"/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3"/>
      <c r="M12" s="25"/>
      <c r="N12" s="25"/>
    </row>
    <row r="13" spans="1:12" s="33" customFormat="1" ht="52.5" customHeight="1" hidden="1">
      <c r="A13" s="27"/>
      <c r="B13" s="27"/>
      <c r="C13" s="28" t="s">
        <v>13</v>
      </c>
      <c r="D13" s="29"/>
      <c r="E13" s="29"/>
      <c r="F13" s="28"/>
      <c r="G13" s="28"/>
      <c r="H13" s="30" t="s">
        <v>1134</v>
      </c>
      <c r="I13" s="31"/>
      <c r="J13" s="31"/>
      <c r="K13" s="31"/>
      <c r="L13" s="32"/>
    </row>
    <row r="14" spans="1:12" s="41" customFormat="1" ht="15.75" hidden="1" thickBot="1">
      <c r="A14" s="34"/>
      <c r="B14" s="34"/>
      <c r="C14" s="35"/>
      <c r="D14" s="36"/>
      <c r="E14" s="36"/>
      <c r="F14" s="37">
        <v>5751000</v>
      </c>
      <c r="G14" s="36"/>
      <c r="H14" s="38">
        <v>1994201</v>
      </c>
      <c r="I14" s="39"/>
      <c r="J14" s="40"/>
      <c r="K14" s="35"/>
      <c r="L14" s="34"/>
    </row>
    <row r="15" spans="1:12" ht="77.25" thickBot="1">
      <c r="A15" s="42" t="s">
        <v>472</v>
      </c>
      <c r="B15" s="43" t="s">
        <v>1135</v>
      </c>
      <c r="C15" s="44" t="s">
        <v>1136</v>
      </c>
      <c r="D15" s="45" t="s">
        <v>1137</v>
      </c>
      <c r="E15" s="109"/>
      <c r="F15" s="46" t="s">
        <v>31</v>
      </c>
      <c r="G15" s="47" t="s">
        <v>1138</v>
      </c>
      <c r="H15" s="48" t="s">
        <v>1139</v>
      </c>
      <c r="I15" s="49" t="s">
        <v>1140</v>
      </c>
      <c r="J15" s="50" t="s">
        <v>1141</v>
      </c>
      <c r="K15" s="51" t="s">
        <v>1142</v>
      </c>
      <c r="L15" s="52" t="s">
        <v>1143</v>
      </c>
    </row>
    <row r="16" spans="1:12" ht="0.75" customHeight="1" thickBot="1">
      <c r="A16" s="53"/>
      <c r="B16" s="54"/>
      <c r="C16" s="55"/>
      <c r="D16" s="2"/>
      <c r="E16" s="2"/>
      <c r="F16" s="56"/>
      <c r="G16" s="57"/>
      <c r="H16" s="58"/>
      <c r="I16" s="59"/>
      <c r="J16" s="60"/>
      <c r="K16" s="61"/>
      <c r="L16" s="62"/>
    </row>
    <row r="17" spans="1:18" ht="15.75" thickBot="1">
      <c r="A17" s="63" t="s">
        <v>1144</v>
      </c>
      <c r="B17" s="64">
        <v>0.09</v>
      </c>
      <c r="C17" s="65">
        <v>0.08</v>
      </c>
      <c r="D17" s="66">
        <f aca="true" t="shared" si="0" ref="D17:D23">F17/1936.27</f>
        <v>691.2267090849933</v>
      </c>
      <c r="E17" s="462">
        <f>C17+C18+C19</f>
        <v>0.41000000000000003</v>
      </c>
      <c r="F17" s="484">
        <f>$F$9*E17</f>
        <v>1338401.54</v>
      </c>
      <c r="G17" s="140">
        <v>1368</v>
      </c>
      <c r="H17" s="485">
        <f>F17*0.6</f>
        <v>803040.924</v>
      </c>
      <c r="I17" s="477">
        <f>H17/(G17+G18+G19)</f>
        <v>118.00748332108743</v>
      </c>
      <c r="J17" s="137">
        <v>33188</v>
      </c>
      <c r="K17" s="485">
        <f>F17*0.4</f>
        <v>535360.616</v>
      </c>
      <c r="L17" s="477">
        <f>K17/(J17+J18+J19)</f>
        <v>3.824742028819844</v>
      </c>
      <c r="M17" s="81" t="s">
        <v>14</v>
      </c>
      <c r="N17" s="82"/>
      <c r="O17" s="82"/>
      <c r="P17" s="82"/>
      <c r="Q17" s="83"/>
      <c r="R17" s="84"/>
    </row>
    <row r="18" spans="1:18" ht="15" customHeight="1">
      <c r="A18" s="63" t="s">
        <v>1145</v>
      </c>
      <c r="B18" s="64">
        <v>0.17</v>
      </c>
      <c r="C18" s="67">
        <v>0.18</v>
      </c>
      <c r="D18" s="66">
        <f t="shared" si="0"/>
        <v>0</v>
      </c>
      <c r="E18" s="463"/>
      <c r="F18" s="466"/>
      <c r="G18" s="138">
        <v>3514</v>
      </c>
      <c r="H18" s="481"/>
      <c r="I18" s="478"/>
      <c r="J18" s="138">
        <v>65426</v>
      </c>
      <c r="K18" s="481"/>
      <c r="L18" s="478"/>
      <c r="M18" s="85"/>
      <c r="N18" s="86" t="s">
        <v>15</v>
      </c>
      <c r="O18" s="87"/>
      <c r="P18" s="88" t="s">
        <v>16</v>
      </c>
      <c r="Q18" s="89" t="s">
        <v>17</v>
      </c>
      <c r="R18" s="84" t="s">
        <v>18</v>
      </c>
    </row>
    <row r="19" spans="1:18" ht="15.75" customHeight="1" thickBot="1">
      <c r="A19" s="63" t="s">
        <v>1146</v>
      </c>
      <c r="B19" s="64">
        <v>0.13</v>
      </c>
      <c r="C19" s="67">
        <v>0.15</v>
      </c>
      <c r="D19" s="66">
        <f t="shared" si="0"/>
        <v>0</v>
      </c>
      <c r="E19" s="464"/>
      <c r="F19" s="467"/>
      <c r="G19" s="141">
        <v>1923</v>
      </c>
      <c r="H19" s="482"/>
      <c r="I19" s="479"/>
      <c r="J19" s="141">
        <v>41359</v>
      </c>
      <c r="K19" s="482"/>
      <c r="L19" s="479"/>
      <c r="M19" s="90" t="s">
        <v>548</v>
      </c>
      <c r="N19" s="91">
        <v>184</v>
      </c>
      <c r="O19" s="92"/>
      <c r="P19" s="93">
        <v>95</v>
      </c>
      <c r="Q19" s="94">
        <v>279</v>
      </c>
      <c r="R19" s="95"/>
    </row>
    <row r="20" spans="1:18" ht="16.5" customHeight="1" thickBot="1">
      <c r="A20" s="63" t="s">
        <v>1147</v>
      </c>
      <c r="B20" s="64">
        <v>0.09</v>
      </c>
      <c r="C20" s="67">
        <v>0.1</v>
      </c>
      <c r="D20" s="66">
        <f t="shared" si="0"/>
        <v>994.692093561332</v>
      </c>
      <c r="E20" s="462">
        <f>C20+C21+C22+C23</f>
        <v>0.5900000000000001</v>
      </c>
      <c r="F20" s="465">
        <f>$F$9*E20</f>
        <v>1925992.4600000002</v>
      </c>
      <c r="G20" s="137">
        <v>1076</v>
      </c>
      <c r="H20" s="480">
        <f>F20*0.6</f>
        <v>1155595.476</v>
      </c>
      <c r="I20" s="483">
        <f>H20/(G20+G21+G22+G23)</f>
        <v>363.9670790551181</v>
      </c>
      <c r="J20" s="137">
        <v>23964</v>
      </c>
      <c r="K20" s="480">
        <f>F20*0.4</f>
        <v>770396.9840000002</v>
      </c>
      <c r="L20" s="483">
        <f>K20/(J20+J21+J22+J23)</f>
        <v>11.386467195790658</v>
      </c>
      <c r="M20" s="90" t="s">
        <v>30</v>
      </c>
      <c r="N20" s="91">
        <v>6793</v>
      </c>
      <c r="O20" s="92"/>
      <c r="P20" s="93">
        <v>3090</v>
      </c>
      <c r="Q20" s="96">
        <v>9883</v>
      </c>
      <c r="R20" s="95"/>
    </row>
    <row r="21" spans="1:18" ht="16.5" customHeight="1">
      <c r="A21" s="63" t="s">
        <v>1148</v>
      </c>
      <c r="B21" s="64">
        <v>0.32</v>
      </c>
      <c r="C21" s="67">
        <v>0.28</v>
      </c>
      <c r="D21" s="66">
        <f t="shared" si="0"/>
        <v>0</v>
      </c>
      <c r="E21" s="463"/>
      <c r="F21" s="466"/>
      <c r="G21" s="138">
        <v>1160</v>
      </c>
      <c r="H21" s="481"/>
      <c r="I21" s="478"/>
      <c r="J21" s="138">
        <v>24912</v>
      </c>
      <c r="K21" s="481"/>
      <c r="L21" s="478"/>
      <c r="M21" s="90" t="s">
        <v>19</v>
      </c>
      <c r="N21" s="97">
        <v>14788</v>
      </c>
      <c r="O21" s="98"/>
      <c r="P21" s="99">
        <v>8341</v>
      </c>
      <c r="Q21" s="100">
        <v>23129</v>
      </c>
      <c r="R21" s="101">
        <v>30262</v>
      </c>
    </row>
    <row r="22" spans="1:18" ht="15.75" customHeight="1" thickBot="1">
      <c r="A22" s="63" t="s">
        <v>1149</v>
      </c>
      <c r="B22" s="64">
        <v>0.15</v>
      </c>
      <c r="C22" s="67">
        <v>0.16</v>
      </c>
      <c r="D22" s="66">
        <f t="shared" si="0"/>
        <v>0</v>
      </c>
      <c r="E22" s="463"/>
      <c r="F22" s="466"/>
      <c r="G22" s="138">
        <v>776</v>
      </c>
      <c r="H22" s="481"/>
      <c r="I22" s="478"/>
      <c r="J22" s="138">
        <v>15575</v>
      </c>
      <c r="K22" s="481"/>
      <c r="L22" s="478"/>
      <c r="M22" s="90" t="s">
        <v>20</v>
      </c>
      <c r="N22" s="91">
        <v>4393</v>
      </c>
      <c r="O22" s="92"/>
      <c r="P22" s="99">
        <v>2740</v>
      </c>
      <c r="Q22" s="100">
        <v>7133</v>
      </c>
      <c r="R22" s="102"/>
    </row>
    <row r="23" spans="1:18" ht="15.75" customHeight="1" thickBot="1">
      <c r="A23" s="68" t="s">
        <v>1150</v>
      </c>
      <c r="B23" s="69">
        <v>0.05</v>
      </c>
      <c r="C23" s="70">
        <v>0.05</v>
      </c>
      <c r="D23" s="71">
        <f t="shared" si="0"/>
        <v>0</v>
      </c>
      <c r="E23" s="463"/>
      <c r="F23" s="467"/>
      <c r="G23" s="139">
        <v>163</v>
      </c>
      <c r="H23" s="482"/>
      <c r="I23" s="479"/>
      <c r="J23" s="139">
        <v>3208</v>
      </c>
      <c r="K23" s="482"/>
      <c r="L23" s="479"/>
      <c r="M23" s="103" t="s">
        <v>21</v>
      </c>
      <c r="N23" s="104">
        <v>138758</v>
      </c>
      <c r="O23" s="105"/>
      <c r="P23" s="106">
        <v>66054</v>
      </c>
      <c r="Q23" s="107">
        <v>204812</v>
      </c>
      <c r="R23" s="108"/>
    </row>
    <row r="24" spans="1:12" s="41" customFormat="1" ht="16.5" thickBot="1">
      <c r="A24" s="72" t="s">
        <v>474</v>
      </c>
      <c r="B24" s="73"/>
      <c r="C24" s="74">
        <f>SUM(C17:C23)</f>
        <v>1</v>
      </c>
      <c r="D24" s="75"/>
      <c r="E24" s="110"/>
      <c r="F24" s="174">
        <f>SUM(F17:F23)</f>
        <v>3264394</v>
      </c>
      <c r="G24" s="76">
        <v>9980</v>
      </c>
      <c r="H24" s="175">
        <f>SUM(H17:H23)</f>
        <v>1958636.4</v>
      </c>
      <c r="I24" s="77"/>
      <c r="J24" s="78">
        <v>207632</v>
      </c>
      <c r="K24" s="175">
        <f>SUM(K17:K23)</f>
        <v>1305757.6</v>
      </c>
      <c r="L24" s="79"/>
    </row>
    <row r="25" spans="10:11" ht="13.5" thickBot="1">
      <c r="J25">
        <f>K24/J24</f>
        <v>6.288807120289744</v>
      </c>
      <c r="K25" s="80">
        <f>SUM(H24+K24)</f>
        <v>3264394</v>
      </c>
    </row>
    <row r="26" spans="11:12" ht="15.75">
      <c r="K26" s="118" t="s">
        <v>22</v>
      </c>
      <c r="L26" s="119"/>
    </row>
    <row r="27" spans="11:12" ht="12.75">
      <c r="K27" s="120" t="s">
        <v>28</v>
      </c>
      <c r="L27" s="121">
        <v>0.2297921</v>
      </c>
    </row>
    <row r="28" spans="11:12" ht="13.5" thickBot="1">
      <c r="K28" s="122" t="s">
        <v>29</v>
      </c>
      <c r="L28" s="121">
        <v>0.243141</v>
      </c>
    </row>
    <row r="29" spans="3:11" ht="18">
      <c r="C29" s="123" t="s">
        <v>473</v>
      </c>
      <c r="D29" s="124"/>
      <c r="E29" s="459" t="s">
        <v>25</v>
      </c>
      <c r="F29" s="460"/>
      <c r="G29" s="457" t="s">
        <v>26</v>
      </c>
      <c r="H29" s="458"/>
      <c r="I29" s="125" t="s">
        <v>27</v>
      </c>
      <c r="J29" s="116"/>
      <c r="K29" s="21"/>
    </row>
    <row r="30" spans="3:11" ht="20.25">
      <c r="C30" s="126"/>
      <c r="D30" s="1"/>
      <c r="E30" s="1">
        <v>2005</v>
      </c>
      <c r="F30" s="257">
        <v>2006</v>
      </c>
      <c r="G30" s="1">
        <v>2005</v>
      </c>
      <c r="H30" s="176">
        <v>2006</v>
      </c>
      <c r="I30" s="127"/>
      <c r="J30" s="117"/>
      <c r="K30" s="21"/>
    </row>
    <row r="31" spans="3:11" ht="20.25">
      <c r="C31" s="128" t="s">
        <v>32</v>
      </c>
      <c r="D31" s="1"/>
      <c r="E31" s="115">
        <v>524302.3161822225</v>
      </c>
      <c r="F31" s="177">
        <f>SUM(base!FC5:FC53)</f>
        <v>404133.48315753904</v>
      </c>
      <c r="G31" s="115">
        <v>764726.0220405196</v>
      </c>
      <c r="H31" s="177">
        <f>SUM(superiore!DQ5:DQ33)</f>
        <v>601161.0481036402</v>
      </c>
      <c r="I31" s="129">
        <v>1006199.41</v>
      </c>
      <c r="J31" s="117"/>
      <c r="K31" s="21"/>
    </row>
    <row r="32" spans="3:12" ht="20.25">
      <c r="C32" s="128" t="s">
        <v>33</v>
      </c>
      <c r="D32" s="1"/>
      <c r="E32" s="115">
        <v>445239.9696579715</v>
      </c>
      <c r="F32" s="177">
        <f>SUM(base!FC55:FC104)</f>
        <v>342158.54686126614</v>
      </c>
      <c r="G32" s="115">
        <v>695403.0292254643</v>
      </c>
      <c r="H32" s="177">
        <f>SUM(superiore!DQ35:DQ56)</f>
        <v>534279.5796283322</v>
      </c>
      <c r="I32" s="129">
        <f>F32+H32</f>
        <v>876438.1264895983</v>
      </c>
      <c r="J32" s="117"/>
      <c r="K32" s="21"/>
      <c r="L32">
        <f>4231428/5751000</f>
        <v>0.7357725612936881</v>
      </c>
    </row>
    <row r="33" spans="3:11" ht="20.25">
      <c r="C33" s="128" t="s">
        <v>34</v>
      </c>
      <c r="D33" s="1"/>
      <c r="E33" s="115">
        <v>357969.6632497633</v>
      </c>
      <c r="F33" s="177">
        <f>SUM(base!FC106:FC147)</f>
        <v>276798.44013158034</v>
      </c>
      <c r="G33" s="115">
        <v>497955.15537857846</v>
      </c>
      <c r="H33" s="177">
        <f>SUM(superiore!DQ58:DQ79)</f>
        <v>383236.74318996316</v>
      </c>
      <c r="I33" s="129">
        <f>F33+H33</f>
        <v>660035.1833215435</v>
      </c>
      <c r="J33" s="117"/>
      <c r="K33" s="21"/>
    </row>
    <row r="34" spans="3:11" ht="20.25">
      <c r="C34" s="128" t="s">
        <v>35</v>
      </c>
      <c r="D34" s="1"/>
      <c r="E34" s="115">
        <v>407374.4629219371</v>
      </c>
      <c r="F34" s="177">
        <f>SUM(base!FC149:FC192)</f>
        <v>315311.07108786085</v>
      </c>
      <c r="G34" s="115">
        <v>538457.334717207</v>
      </c>
      <c r="H34" s="177">
        <f>SUM(superiore!DQ81:DQ102)</f>
        <v>406410.2087616587</v>
      </c>
      <c r="I34" s="129">
        <f>F34+H34</f>
        <v>721721.2798495195</v>
      </c>
      <c r="J34" s="117"/>
      <c r="K34" s="21"/>
    </row>
    <row r="35" spans="3:11" ht="15.75">
      <c r="C35" s="130"/>
      <c r="D35" s="1"/>
      <c r="E35" s="1"/>
      <c r="F35" s="177"/>
      <c r="G35" s="1"/>
      <c r="H35" s="178"/>
      <c r="I35" s="131"/>
      <c r="J35" s="10"/>
      <c r="K35" s="21"/>
    </row>
    <row r="36" spans="3:11" ht="16.5" thickBot="1">
      <c r="C36" s="132" t="s">
        <v>474</v>
      </c>
      <c r="D36" s="3"/>
      <c r="E36" s="133">
        <f>SUM(E31:E34)</f>
        <v>1734886.4120118944</v>
      </c>
      <c r="F36" s="180">
        <f>SUM(F31:F34)</f>
        <v>1338401.5412382465</v>
      </c>
      <c r="G36" s="134">
        <f>SUM(G31:G34)</f>
        <v>2496541.541361769</v>
      </c>
      <c r="H36" s="179">
        <f>H31+H32+H33+H34</f>
        <v>1925087.5796835942</v>
      </c>
      <c r="I36" s="135">
        <f>SUM(I31:I34)</f>
        <v>3264393.9996606614</v>
      </c>
      <c r="J36" s="10"/>
      <c r="K36" s="21"/>
    </row>
    <row r="37" spans="5:10" ht="12.75">
      <c r="E37" s="9"/>
      <c r="F37" s="9">
        <f>F17-F36</f>
        <v>-0.0012382464483380318</v>
      </c>
      <c r="G37" s="8"/>
      <c r="H37" s="9">
        <f>F20-H36</f>
        <v>904.8803164060228</v>
      </c>
      <c r="I37" s="8"/>
      <c r="J37" s="8"/>
    </row>
    <row r="38" spans="5:10" ht="12.75">
      <c r="E38" s="8"/>
      <c r="F38" s="8"/>
      <c r="G38" s="8"/>
      <c r="H38" s="8"/>
      <c r="I38" s="8"/>
      <c r="J38" s="8"/>
    </row>
    <row r="39" spans="5:10" ht="12.75">
      <c r="E39" s="8"/>
      <c r="F39" s="8"/>
      <c r="G39" s="8"/>
      <c r="H39" s="8"/>
      <c r="I39" s="8"/>
      <c r="J39" s="8"/>
    </row>
    <row r="40" spans="5:10" ht="12.75">
      <c r="E40" s="8"/>
      <c r="F40" s="8"/>
      <c r="G40" s="8"/>
      <c r="H40" s="8"/>
      <c r="I40" s="8"/>
      <c r="J40" s="8"/>
    </row>
    <row r="41" spans="5:10" ht="12.75">
      <c r="E41" s="8"/>
      <c r="F41" s="8"/>
      <c r="G41" s="8"/>
      <c r="H41" s="8"/>
      <c r="I41" s="11" t="s">
        <v>475</v>
      </c>
      <c r="J41" s="8"/>
    </row>
    <row r="42" spans="5:10" ht="15">
      <c r="E42" s="8"/>
      <c r="F42" s="8"/>
      <c r="G42" s="8"/>
      <c r="H42" s="8"/>
      <c r="I42" s="12" t="s">
        <v>469</v>
      </c>
      <c r="J42" s="8"/>
    </row>
  </sheetData>
  <sheetProtection password="EE97" sheet="1" objects="1" scenarios="1"/>
  <mergeCells count="18">
    <mergeCell ref="L17:L19"/>
    <mergeCell ref="L20:L23"/>
    <mergeCell ref="K17:K19"/>
    <mergeCell ref="K20:K23"/>
    <mergeCell ref="H20:H23"/>
    <mergeCell ref="I20:I23"/>
    <mergeCell ref="F17:F19"/>
    <mergeCell ref="H17:H19"/>
    <mergeCell ref="E5:J5"/>
    <mergeCell ref="G29:H29"/>
    <mergeCell ref="E29:F29"/>
    <mergeCell ref="E6:J6"/>
    <mergeCell ref="E17:E19"/>
    <mergeCell ref="E20:E23"/>
    <mergeCell ref="F20:F23"/>
    <mergeCell ref="F8:I8"/>
    <mergeCell ref="F9:I10"/>
    <mergeCell ref="I17:I19"/>
  </mergeCells>
  <printOptions horizontalCentered="1" verticalCentered="1"/>
  <pageMargins left="0.34" right="0.24" top="0.984251968503937" bottom="0.984251968503937" header="0.5118110236220472" footer="0.5118110236220472"/>
  <pageSetup fitToHeight="1" fitToWidth="1" horizontalDpi="600" verticalDpi="600" orientation="landscape" paperSize="9" scale="65" r:id="rId3"/>
  <headerFooter alignWithMargins="0">
    <oddHeader>&amp;C&amp;A</oddHeader>
    <oddFooter>&amp;CPagina &amp;P</oddFooter>
  </headerFooter>
  <legacyDrawing r:id="rId2"/>
  <oleObjects>
    <oleObject progId="Word.Picture.8" shapeId="8918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HM940"/>
  <sheetViews>
    <sheetView workbookViewId="0" topLeftCell="A190">
      <selection activeCell="D197" sqref="D197"/>
    </sheetView>
  </sheetViews>
  <sheetFormatPr defaultColWidth="9.140625" defaultRowHeight="12.75"/>
  <cols>
    <col min="1" max="1" width="4.28125" style="4" customWidth="1"/>
    <col min="2" max="2" width="5.28125" style="4" customWidth="1"/>
    <col min="3" max="3" width="4.7109375" style="4" customWidth="1"/>
    <col min="4" max="4" width="17.140625" style="4" customWidth="1"/>
    <col min="5" max="5" width="32.57421875" style="181" customWidth="1"/>
    <col min="6" max="6" width="13.8515625" style="181" customWidth="1"/>
    <col min="7" max="7" width="10.8515625" style="182" hidden="1" customWidth="1"/>
    <col min="8" max="8" width="10.57421875" style="182" hidden="1" customWidth="1"/>
    <col min="9" max="9" width="10.7109375" style="182" hidden="1" customWidth="1"/>
    <col min="10" max="10" width="10.421875" style="182" hidden="1" customWidth="1"/>
    <col min="11" max="11" width="10.7109375" style="182" hidden="1" customWidth="1"/>
    <col min="12" max="12" width="0.2890625" style="182" hidden="1" customWidth="1"/>
    <col min="13" max="13" width="10.421875" style="182" hidden="1" customWidth="1"/>
    <col min="14" max="14" width="7.8515625" style="182" hidden="1" customWidth="1"/>
    <col min="15" max="15" width="8.8515625" style="182" hidden="1" customWidth="1"/>
    <col min="16" max="16" width="11.140625" style="182" hidden="1" customWidth="1"/>
    <col min="17" max="17" width="0.13671875" style="182" hidden="1" customWidth="1"/>
    <col min="18" max="18" width="10.140625" style="182" hidden="1" customWidth="1"/>
    <col min="19" max="19" width="7.57421875" style="182" hidden="1" customWidth="1"/>
    <col min="20" max="20" width="9.00390625" style="182" hidden="1" customWidth="1"/>
    <col min="21" max="21" width="8.140625" style="182" hidden="1" customWidth="1"/>
    <col min="22" max="22" width="9.28125" style="183" hidden="1" customWidth="1"/>
    <col min="23" max="23" width="8.140625" style="183" hidden="1" customWidth="1"/>
    <col min="24" max="24" width="10.140625" style="183" hidden="1" customWidth="1"/>
    <col min="25" max="25" width="9.8515625" style="183" hidden="1" customWidth="1"/>
    <col min="26" max="26" width="13.00390625" style="183" hidden="1" customWidth="1"/>
    <col min="27" max="27" width="9.57421875" style="183" hidden="1" customWidth="1"/>
    <col min="28" max="28" width="2.7109375" style="183" hidden="1" customWidth="1"/>
    <col min="29" max="29" width="0.13671875" style="183" hidden="1" customWidth="1"/>
    <col min="30" max="30" width="9.00390625" style="183" hidden="1" customWidth="1"/>
    <col min="31" max="31" width="9.57421875" style="183" hidden="1" customWidth="1"/>
    <col min="32" max="32" width="10.421875" style="183" hidden="1" customWidth="1"/>
    <col min="33" max="33" width="8.8515625" style="183" hidden="1" customWidth="1"/>
    <col min="34" max="34" width="12.8515625" style="183" hidden="1" customWidth="1"/>
    <col min="35" max="35" width="10.57421875" style="183" hidden="1" customWidth="1"/>
    <col min="36" max="36" width="9.421875" style="183" hidden="1" customWidth="1"/>
    <col min="37" max="37" width="12.7109375" style="183" hidden="1" customWidth="1"/>
    <col min="38" max="38" width="10.7109375" style="183" hidden="1" customWidth="1"/>
    <col min="39" max="39" width="0.2890625" style="183" hidden="1" customWidth="1"/>
    <col min="40" max="40" width="0.13671875" style="183" hidden="1" customWidth="1"/>
    <col min="41" max="41" width="7.57421875" style="183" hidden="1" customWidth="1"/>
    <col min="42" max="42" width="8.57421875" style="183" hidden="1" customWidth="1"/>
    <col min="43" max="43" width="10.421875" style="183" hidden="1" customWidth="1"/>
    <col min="44" max="44" width="0.13671875" style="182" hidden="1" customWidth="1"/>
    <col min="45" max="45" width="10.7109375" style="182" hidden="1" customWidth="1"/>
    <col min="46" max="46" width="12.140625" style="182" hidden="1" customWidth="1"/>
    <col min="47" max="47" width="0.13671875" style="182" hidden="1" customWidth="1"/>
    <col min="48" max="48" width="10.8515625" style="182" hidden="1" customWidth="1"/>
    <col min="49" max="49" width="12.28125" style="182" hidden="1" customWidth="1"/>
    <col min="50" max="50" width="7.7109375" style="182" hidden="1" customWidth="1"/>
    <col min="51" max="51" width="10.00390625" style="182" hidden="1" customWidth="1"/>
    <col min="52" max="52" width="5.421875" style="182" hidden="1" customWidth="1"/>
    <col min="53" max="53" width="8.28125" style="182" hidden="1" customWidth="1"/>
    <col min="54" max="54" width="0.13671875" style="182" hidden="1" customWidth="1"/>
    <col min="55" max="55" width="10.8515625" style="182" hidden="1" customWidth="1"/>
    <col min="56" max="56" width="9.57421875" style="182" hidden="1" customWidth="1"/>
    <col min="57" max="57" width="8.7109375" style="182" hidden="1" customWidth="1"/>
    <col min="58" max="58" width="9.00390625" style="182" hidden="1" customWidth="1"/>
    <col min="59" max="59" width="7.421875" style="182" hidden="1" customWidth="1"/>
    <col min="60" max="60" width="9.8515625" style="182" hidden="1" customWidth="1"/>
    <col min="61" max="61" width="0.13671875" style="182" hidden="1" customWidth="1"/>
    <col min="62" max="62" width="8.8515625" style="182" hidden="1" customWidth="1"/>
    <col min="63" max="63" width="10.140625" style="182" hidden="1" customWidth="1"/>
    <col min="64" max="64" width="8.00390625" style="182" hidden="1" customWidth="1"/>
    <col min="65" max="65" width="6.28125" style="182" hidden="1" customWidth="1"/>
    <col min="66" max="66" width="5.7109375" style="182" hidden="1" customWidth="1"/>
    <col min="67" max="67" width="6.7109375" style="182" hidden="1" customWidth="1"/>
    <col min="68" max="68" width="8.00390625" style="182" hidden="1" customWidth="1"/>
    <col min="69" max="69" width="5.57421875" style="182" hidden="1" customWidth="1"/>
    <col min="70" max="70" width="5.7109375" style="182" hidden="1" customWidth="1"/>
    <col min="71" max="71" width="6.57421875" style="182" hidden="1" customWidth="1"/>
    <col min="72" max="72" width="7.28125" style="182" hidden="1" customWidth="1"/>
    <col min="73" max="73" width="6.421875" style="182" hidden="1" customWidth="1"/>
    <col min="74" max="74" width="2.7109375" style="182" hidden="1" customWidth="1"/>
    <col min="75" max="75" width="10.140625" style="182" hidden="1" customWidth="1"/>
    <col min="76" max="76" width="9.57421875" style="182" hidden="1" customWidth="1"/>
    <col min="77" max="77" width="6.8515625" style="182" hidden="1" customWidth="1"/>
    <col min="78" max="78" width="6.28125" style="182" hidden="1" customWidth="1"/>
    <col min="79" max="79" width="13.140625" style="182" hidden="1" customWidth="1"/>
    <col min="80" max="80" width="0.5625" style="182" hidden="1" customWidth="1"/>
    <col min="81" max="81" width="25.421875" style="182" hidden="1" customWidth="1"/>
    <col min="82" max="82" width="14.7109375" style="182" hidden="1" customWidth="1"/>
    <col min="83" max="83" width="0.13671875" style="182" hidden="1" customWidth="1"/>
    <col min="84" max="85" width="9.140625" style="182" hidden="1" customWidth="1"/>
    <col min="86" max="86" width="11.8515625" style="182" hidden="1" customWidth="1"/>
    <col min="87" max="87" width="9.140625" style="182" hidden="1" customWidth="1"/>
    <col min="88" max="88" width="8.8515625" style="182" hidden="1" customWidth="1"/>
    <col min="89" max="89" width="7.8515625" style="182" hidden="1" customWidth="1"/>
    <col min="90" max="90" width="8.7109375" style="182" hidden="1" customWidth="1"/>
    <col min="91" max="91" width="6.8515625" style="182" hidden="1" customWidth="1"/>
    <col min="92" max="92" width="7.7109375" style="182" hidden="1" customWidth="1"/>
    <col min="93" max="93" width="18.57421875" style="182" customWidth="1"/>
    <col min="94" max="94" width="5.421875" style="182" hidden="1" customWidth="1"/>
    <col min="95" max="95" width="0.2890625" style="182" hidden="1" customWidth="1"/>
    <col min="96" max="96" width="7.8515625" style="182" hidden="1" customWidth="1"/>
    <col min="97" max="97" width="0.13671875" style="182" hidden="1" customWidth="1"/>
    <col min="98" max="98" width="8.57421875" style="182" hidden="1" customWidth="1"/>
    <col min="99" max="99" width="0.2890625" style="182" hidden="1" customWidth="1"/>
    <col min="100" max="126" width="0" style="182" hidden="1" customWidth="1"/>
    <col min="127" max="127" width="4.8515625" style="182" hidden="1" customWidth="1"/>
    <col min="128" max="128" width="10.28125" style="182" customWidth="1"/>
    <col min="129" max="129" width="5.421875" style="182" hidden="1" customWidth="1"/>
    <col min="130" max="130" width="9.8515625" style="182" customWidth="1"/>
    <col min="131" max="151" width="0" style="182" hidden="1" customWidth="1"/>
    <col min="152" max="152" width="13.8515625" style="182" hidden="1" customWidth="1"/>
    <col min="153" max="156" width="0" style="182" hidden="1" customWidth="1"/>
    <col min="157" max="157" width="10.00390625" style="182" customWidth="1"/>
    <col min="158" max="158" width="9.421875" style="182" customWidth="1"/>
    <col min="159" max="159" width="23.421875" style="242" customWidth="1"/>
    <col min="160" max="161" width="10.00390625" style="184" customWidth="1"/>
    <col min="162" max="162" width="10.28125" style="184" customWidth="1"/>
    <col min="163" max="163" width="10.8515625" style="182" customWidth="1"/>
    <col min="164" max="164" width="10.8515625" style="184" customWidth="1"/>
    <col min="165" max="165" width="10.421875" style="184" customWidth="1"/>
    <col min="166" max="166" width="11.28125" style="184" customWidth="1"/>
    <col min="167" max="167" width="11.7109375" style="184" customWidth="1"/>
    <col min="168" max="168" width="10.00390625" style="184" customWidth="1"/>
    <col min="169" max="169" width="10.28125" style="184" customWidth="1"/>
    <col min="170" max="170" width="9.8515625" style="184" customWidth="1"/>
    <col min="171" max="171" width="9.28125" style="184" customWidth="1"/>
    <col min="172" max="179" width="9.140625" style="184" customWidth="1"/>
    <col min="180" max="16384" width="9.140625" style="182" customWidth="1"/>
  </cols>
  <sheetData>
    <row r="1" ht="1.5" customHeight="1"/>
    <row r="2" spans="7:89" ht="33" customHeight="1" hidden="1" thickTop="1">
      <c r="G2" s="185" t="s">
        <v>39</v>
      </c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7"/>
      <c r="W2" s="185" t="s">
        <v>40</v>
      </c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8" t="s">
        <v>41</v>
      </c>
      <c r="AN2" s="189" t="s">
        <v>42</v>
      </c>
      <c r="AO2" s="185" t="s">
        <v>39</v>
      </c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7"/>
      <c r="BE2" s="185" t="s">
        <v>40</v>
      </c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8" t="s">
        <v>41</v>
      </c>
      <c r="BV2" s="189" t="s">
        <v>42</v>
      </c>
      <c r="CF2" s="241">
        <v>2004</v>
      </c>
      <c r="CG2" s="241"/>
      <c r="CH2" s="241">
        <v>2003</v>
      </c>
      <c r="CI2" s="241"/>
      <c r="CJ2" s="489" t="s">
        <v>1034</v>
      </c>
      <c r="CK2" s="490"/>
    </row>
    <row r="3" spans="1:159" ht="35.25" customHeight="1" thickBot="1">
      <c r="A3" s="258"/>
      <c r="B3" s="259"/>
      <c r="C3" s="259"/>
      <c r="D3" s="260"/>
      <c r="E3" s="261"/>
      <c r="F3" s="261"/>
      <c r="G3" s="262" t="s">
        <v>43</v>
      </c>
      <c r="H3" s="262"/>
      <c r="I3" s="262"/>
      <c r="J3" s="262"/>
      <c r="K3" s="262"/>
      <c r="L3" s="262" t="s">
        <v>44</v>
      </c>
      <c r="M3" s="262"/>
      <c r="N3" s="262"/>
      <c r="O3" s="262"/>
      <c r="P3" s="262"/>
      <c r="Q3" s="262" t="s">
        <v>45</v>
      </c>
      <c r="R3" s="262"/>
      <c r="S3" s="262"/>
      <c r="T3" s="262"/>
      <c r="U3" s="262"/>
      <c r="V3" s="263"/>
      <c r="W3" s="262" t="s">
        <v>43</v>
      </c>
      <c r="X3" s="262"/>
      <c r="Y3" s="262"/>
      <c r="Z3" s="262"/>
      <c r="AA3" s="262"/>
      <c r="AB3" s="262" t="s">
        <v>44</v>
      </c>
      <c r="AC3" s="262"/>
      <c r="AD3" s="262"/>
      <c r="AE3" s="262"/>
      <c r="AF3" s="262"/>
      <c r="AG3" s="262" t="s">
        <v>45</v>
      </c>
      <c r="AH3" s="262"/>
      <c r="AI3" s="262"/>
      <c r="AJ3" s="262"/>
      <c r="AK3" s="262"/>
      <c r="AL3" s="263"/>
      <c r="AM3" s="264"/>
      <c r="AN3" s="264"/>
      <c r="AO3" s="262" t="s">
        <v>43</v>
      </c>
      <c r="AP3" s="262"/>
      <c r="AQ3" s="262"/>
      <c r="AR3" s="262"/>
      <c r="AS3" s="262"/>
      <c r="AT3" s="262" t="s">
        <v>44</v>
      </c>
      <c r="AU3" s="262"/>
      <c r="AV3" s="262"/>
      <c r="AW3" s="262"/>
      <c r="AX3" s="262"/>
      <c r="AY3" s="262" t="s">
        <v>45</v>
      </c>
      <c r="AZ3" s="262"/>
      <c r="BA3" s="262"/>
      <c r="BB3" s="262"/>
      <c r="BC3" s="262"/>
      <c r="BD3" s="263"/>
      <c r="BE3" s="262" t="s">
        <v>43</v>
      </c>
      <c r="BF3" s="262"/>
      <c r="BG3" s="262"/>
      <c r="BH3" s="262"/>
      <c r="BI3" s="262"/>
      <c r="BJ3" s="262" t="s">
        <v>44</v>
      </c>
      <c r="BK3" s="262"/>
      <c r="BL3" s="262"/>
      <c r="BM3" s="262"/>
      <c r="BN3" s="262"/>
      <c r="BO3" s="262" t="s">
        <v>45</v>
      </c>
      <c r="BP3" s="262"/>
      <c r="BQ3" s="262"/>
      <c r="BR3" s="262"/>
      <c r="BS3" s="262"/>
      <c r="BT3" s="263"/>
      <c r="BU3" s="264"/>
      <c r="BV3" s="264"/>
      <c r="BW3" s="497" t="s">
        <v>931</v>
      </c>
      <c r="BX3" s="497"/>
      <c r="BY3" s="497"/>
      <c r="BZ3" s="265"/>
      <c r="CA3" s="265"/>
      <c r="CB3" s="265"/>
      <c r="CC3" s="265"/>
      <c r="CD3" s="265"/>
      <c r="CE3" s="265"/>
      <c r="CF3" s="266" t="s">
        <v>551</v>
      </c>
      <c r="CG3" s="266" t="s">
        <v>552</v>
      </c>
      <c r="CH3" s="266" t="s">
        <v>551</v>
      </c>
      <c r="CI3" s="266" t="s">
        <v>552</v>
      </c>
      <c r="CJ3" s="267" t="s">
        <v>553</v>
      </c>
      <c r="CK3" s="267" t="s">
        <v>554</v>
      </c>
      <c r="CL3" s="491" t="s">
        <v>23</v>
      </c>
      <c r="CM3" s="491"/>
      <c r="CN3" s="265"/>
      <c r="CO3" s="265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  <c r="DP3" s="144"/>
      <c r="DQ3" s="144"/>
      <c r="DR3" s="144"/>
      <c r="DS3" s="144"/>
      <c r="DT3" s="144"/>
      <c r="DU3" s="144"/>
      <c r="DV3" s="144"/>
      <c r="DW3" s="144"/>
      <c r="DX3" s="493" t="s">
        <v>930</v>
      </c>
      <c r="DY3" s="493"/>
      <c r="DZ3" s="493"/>
      <c r="EA3" s="144"/>
      <c r="EB3" s="144"/>
      <c r="EC3" s="144"/>
      <c r="ED3" s="144"/>
      <c r="EE3" s="144"/>
      <c r="EF3" s="144"/>
      <c r="EG3" s="144"/>
      <c r="EH3" s="144"/>
      <c r="EI3" s="144"/>
      <c r="EJ3" s="144"/>
      <c r="EK3" s="144"/>
      <c r="EL3" s="144"/>
      <c r="EM3" s="144"/>
      <c r="EN3" s="144"/>
      <c r="EO3" s="144"/>
      <c r="EP3" s="144"/>
      <c r="EQ3" s="144"/>
      <c r="ER3" s="144"/>
      <c r="ES3" s="144"/>
      <c r="ET3" s="144"/>
      <c r="EU3" s="144"/>
      <c r="EV3" s="144"/>
      <c r="EW3" s="144"/>
      <c r="EX3" s="144"/>
      <c r="EY3" s="144"/>
      <c r="EZ3" s="144"/>
      <c r="FA3" s="492" t="s">
        <v>1216</v>
      </c>
      <c r="FB3" s="492"/>
      <c r="FC3" s="268"/>
    </row>
    <row r="4" spans="1:159" ht="45.75" customHeight="1" thickBot="1">
      <c r="A4" s="269" t="s">
        <v>46</v>
      </c>
      <c r="B4" s="270" t="s">
        <v>47</v>
      </c>
      <c r="C4" s="269" t="s">
        <v>476</v>
      </c>
      <c r="D4" s="271" t="s">
        <v>48</v>
      </c>
      <c r="E4" s="272" t="s">
        <v>49</v>
      </c>
      <c r="F4" s="272" t="s">
        <v>50</v>
      </c>
      <c r="G4" s="273" t="s">
        <v>38</v>
      </c>
      <c r="H4" s="273" t="s">
        <v>51</v>
      </c>
      <c r="I4" s="273" t="s">
        <v>52</v>
      </c>
      <c r="J4" s="273" t="s">
        <v>53</v>
      </c>
      <c r="K4" s="273" t="s">
        <v>54</v>
      </c>
      <c r="L4" s="273" t="s">
        <v>30</v>
      </c>
      <c r="M4" s="273" t="s">
        <v>55</v>
      </c>
      <c r="N4" s="273" t="s">
        <v>56</v>
      </c>
      <c r="O4" s="273" t="s">
        <v>53</v>
      </c>
      <c r="P4" s="273" t="s">
        <v>54</v>
      </c>
      <c r="Q4" s="273" t="s">
        <v>30</v>
      </c>
      <c r="R4" s="274" t="s">
        <v>57</v>
      </c>
      <c r="S4" s="273" t="s">
        <v>56</v>
      </c>
      <c r="T4" s="273" t="s">
        <v>53</v>
      </c>
      <c r="U4" s="273" t="s">
        <v>54</v>
      </c>
      <c r="V4" s="273" t="s">
        <v>58</v>
      </c>
      <c r="W4" s="273" t="s">
        <v>38</v>
      </c>
      <c r="X4" s="273" t="s">
        <v>55</v>
      </c>
      <c r="Y4" s="273" t="s">
        <v>52</v>
      </c>
      <c r="Z4" s="273" t="s">
        <v>53</v>
      </c>
      <c r="AA4" s="273" t="s">
        <v>54</v>
      </c>
      <c r="AB4" s="273" t="s">
        <v>30</v>
      </c>
      <c r="AC4" s="273" t="s">
        <v>55</v>
      </c>
      <c r="AD4" s="273" t="s">
        <v>56</v>
      </c>
      <c r="AE4" s="273" t="s">
        <v>53</v>
      </c>
      <c r="AF4" s="273" t="s">
        <v>54</v>
      </c>
      <c r="AG4" s="273" t="s">
        <v>30</v>
      </c>
      <c r="AH4" s="274" t="s">
        <v>57</v>
      </c>
      <c r="AI4" s="273" t="s">
        <v>56</v>
      </c>
      <c r="AJ4" s="273" t="s">
        <v>53</v>
      </c>
      <c r="AK4" s="273" t="s">
        <v>54</v>
      </c>
      <c r="AL4" s="273" t="s">
        <v>58</v>
      </c>
      <c r="AM4" s="273" t="s">
        <v>59</v>
      </c>
      <c r="AN4" s="273" t="s">
        <v>59</v>
      </c>
      <c r="AO4" s="273" t="s">
        <v>38</v>
      </c>
      <c r="AP4" s="273" t="s">
        <v>51</v>
      </c>
      <c r="AQ4" s="273" t="s">
        <v>52</v>
      </c>
      <c r="AR4" s="273" t="s">
        <v>53</v>
      </c>
      <c r="AS4" s="273" t="s">
        <v>54</v>
      </c>
      <c r="AT4" s="273" t="s">
        <v>30</v>
      </c>
      <c r="AU4" s="273" t="s">
        <v>55</v>
      </c>
      <c r="AV4" s="273" t="s">
        <v>56</v>
      </c>
      <c r="AW4" s="273" t="s">
        <v>53</v>
      </c>
      <c r="AX4" s="273" t="s">
        <v>54</v>
      </c>
      <c r="AY4" s="273" t="s">
        <v>30</v>
      </c>
      <c r="AZ4" s="274" t="s">
        <v>57</v>
      </c>
      <c r="BA4" s="273" t="s">
        <v>56</v>
      </c>
      <c r="BB4" s="273" t="s">
        <v>53</v>
      </c>
      <c r="BC4" s="273" t="s">
        <v>54</v>
      </c>
      <c r="BD4" s="273" t="s">
        <v>58</v>
      </c>
      <c r="BE4" s="273" t="s">
        <v>38</v>
      </c>
      <c r="BF4" s="273" t="s">
        <v>55</v>
      </c>
      <c r="BG4" s="273" t="s">
        <v>52</v>
      </c>
      <c r="BH4" s="273" t="s">
        <v>53</v>
      </c>
      <c r="BI4" s="273" t="s">
        <v>54</v>
      </c>
      <c r="BJ4" s="273" t="s">
        <v>30</v>
      </c>
      <c r="BK4" s="273" t="s">
        <v>55</v>
      </c>
      <c r="BL4" s="273" t="s">
        <v>56</v>
      </c>
      <c r="BM4" s="273" t="s">
        <v>53</v>
      </c>
      <c r="BN4" s="273" t="s">
        <v>54</v>
      </c>
      <c r="BO4" s="273" t="s">
        <v>30</v>
      </c>
      <c r="BP4" s="274" t="s">
        <v>57</v>
      </c>
      <c r="BQ4" s="273" t="s">
        <v>56</v>
      </c>
      <c r="BR4" s="273" t="s">
        <v>53</v>
      </c>
      <c r="BS4" s="273" t="s">
        <v>54</v>
      </c>
      <c r="BT4" s="273" t="s">
        <v>58</v>
      </c>
      <c r="BU4" s="273" t="s">
        <v>59</v>
      </c>
      <c r="BV4" s="273" t="s">
        <v>59</v>
      </c>
      <c r="BW4" s="273" t="s">
        <v>60</v>
      </c>
      <c r="BX4" s="274" t="s">
        <v>61</v>
      </c>
      <c r="BY4" s="273" t="s">
        <v>54</v>
      </c>
      <c r="BZ4" s="273" t="s">
        <v>58</v>
      </c>
      <c r="CA4" s="275"/>
      <c r="CB4" s="276" t="s">
        <v>547</v>
      </c>
      <c r="CC4" s="277" t="s">
        <v>548</v>
      </c>
      <c r="CD4" s="277" t="s">
        <v>549</v>
      </c>
      <c r="CE4" s="278" t="s">
        <v>550</v>
      </c>
      <c r="CF4" s="279" t="s">
        <v>551</v>
      </c>
      <c r="CG4" s="279" t="s">
        <v>552</v>
      </c>
      <c r="CH4" s="279" t="s">
        <v>551</v>
      </c>
      <c r="CI4" s="279" t="s">
        <v>552</v>
      </c>
      <c r="CJ4" s="280" t="s">
        <v>553</v>
      </c>
      <c r="CK4" s="280" t="s">
        <v>554</v>
      </c>
      <c r="CL4" s="280" t="s">
        <v>553</v>
      </c>
      <c r="CM4" s="280" t="s">
        <v>554</v>
      </c>
      <c r="CN4" s="281" t="s">
        <v>555</v>
      </c>
      <c r="CO4" s="281" t="s">
        <v>24</v>
      </c>
      <c r="CP4" s="275"/>
      <c r="CQ4" s="275"/>
      <c r="CR4" s="275"/>
      <c r="CS4" s="275"/>
      <c r="CT4" s="275"/>
      <c r="CU4" s="275"/>
      <c r="CV4" s="275"/>
      <c r="CW4" s="275"/>
      <c r="CX4" s="275"/>
      <c r="CY4" s="275"/>
      <c r="CZ4" s="275"/>
      <c r="DA4" s="275"/>
      <c r="DB4" s="275"/>
      <c r="DC4" s="275"/>
      <c r="DD4" s="275"/>
      <c r="DE4" s="275"/>
      <c r="DF4" s="275"/>
      <c r="DG4" s="275"/>
      <c r="DH4" s="275"/>
      <c r="DI4" s="275"/>
      <c r="DJ4" s="275"/>
      <c r="DK4" s="275"/>
      <c r="DL4" s="275"/>
      <c r="DM4" s="275"/>
      <c r="DN4" s="275"/>
      <c r="DO4" s="275"/>
      <c r="DP4" s="275"/>
      <c r="DQ4" s="275"/>
      <c r="DR4" s="275"/>
      <c r="DS4" s="275"/>
      <c r="DT4" s="275"/>
      <c r="DU4" s="275"/>
      <c r="DV4" s="275"/>
      <c r="DW4" s="275"/>
      <c r="DX4" s="282" t="s">
        <v>21</v>
      </c>
      <c r="DY4" s="283" t="s">
        <v>1210</v>
      </c>
      <c r="DZ4" s="283" t="s">
        <v>30</v>
      </c>
      <c r="EA4" s="283" t="s">
        <v>1211</v>
      </c>
      <c r="EB4" s="283" t="s">
        <v>1212</v>
      </c>
      <c r="EC4" s="284" t="s">
        <v>1213</v>
      </c>
      <c r="ED4" s="283" t="s">
        <v>1214</v>
      </c>
      <c r="EE4" s="285" t="s">
        <v>1215</v>
      </c>
      <c r="EF4" s="275"/>
      <c r="EG4" s="275"/>
      <c r="EH4" s="275"/>
      <c r="EI4" s="275"/>
      <c r="EJ4" s="275"/>
      <c r="EK4" s="275"/>
      <c r="EL4" s="275"/>
      <c r="EM4" s="275"/>
      <c r="EN4" s="275"/>
      <c r="EO4" s="275"/>
      <c r="EP4" s="275"/>
      <c r="EQ4" s="275"/>
      <c r="ER4" s="275"/>
      <c r="ES4" s="275"/>
      <c r="ET4" s="275"/>
      <c r="EU4" s="275"/>
      <c r="EV4" s="275"/>
      <c r="EW4" s="275"/>
      <c r="EX4" s="275"/>
      <c r="EY4" s="275"/>
      <c r="EZ4" s="275"/>
      <c r="FA4" s="280" t="s">
        <v>553</v>
      </c>
      <c r="FB4" s="280" t="s">
        <v>554</v>
      </c>
      <c r="FC4" s="281" t="s">
        <v>1217</v>
      </c>
    </row>
    <row r="5" spans="1:179" s="191" customFormat="1" ht="24.75" customHeight="1">
      <c r="A5" s="145">
        <v>1</v>
      </c>
      <c r="B5" s="145" t="str">
        <f aca="true" t="shared" si="0" ref="B5:B25">MID(D5,3,2)</f>
        <v>IC</v>
      </c>
      <c r="C5" s="145" t="s">
        <v>62</v>
      </c>
      <c r="D5" s="143" t="s">
        <v>63</v>
      </c>
      <c r="E5" s="146" t="s">
        <v>563</v>
      </c>
      <c r="F5" s="146" t="s">
        <v>36</v>
      </c>
      <c r="G5" s="147">
        <v>12</v>
      </c>
      <c r="H5" s="147">
        <v>276</v>
      </c>
      <c r="I5" s="147">
        <v>24</v>
      </c>
      <c r="J5" s="147"/>
      <c r="K5" s="147">
        <f aca="true" t="shared" si="1" ref="K5:K25">SUM(I5:J5)</f>
        <v>24</v>
      </c>
      <c r="L5" s="147">
        <v>25</v>
      </c>
      <c r="M5" s="147">
        <v>473</v>
      </c>
      <c r="N5" s="147">
        <v>41</v>
      </c>
      <c r="O5" s="147">
        <v>1</v>
      </c>
      <c r="P5" s="147">
        <v>42</v>
      </c>
      <c r="Q5" s="147">
        <v>14</v>
      </c>
      <c r="R5" s="147">
        <v>289</v>
      </c>
      <c r="S5" s="147">
        <v>24</v>
      </c>
      <c r="T5" s="147">
        <v>3</v>
      </c>
      <c r="U5" s="147">
        <f>SUM(S5:T5)</f>
        <v>27</v>
      </c>
      <c r="V5" s="147">
        <v>31</v>
      </c>
      <c r="W5" s="147">
        <v>12</v>
      </c>
      <c r="X5" s="147">
        <v>287</v>
      </c>
      <c r="Y5" s="147">
        <v>24</v>
      </c>
      <c r="Z5" s="147">
        <v>1</v>
      </c>
      <c r="AA5" s="147">
        <f>SUM(Y5:Z5)</f>
        <v>25</v>
      </c>
      <c r="AB5" s="147">
        <v>25</v>
      </c>
      <c r="AC5" s="147">
        <v>475</v>
      </c>
      <c r="AD5" s="147">
        <v>41</v>
      </c>
      <c r="AE5" s="147">
        <v>5</v>
      </c>
      <c r="AF5" s="147">
        <v>46</v>
      </c>
      <c r="AG5" s="147">
        <v>14</v>
      </c>
      <c r="AH5" s="147">
        <v>286</v>
      </c>
      <c r="AI5" s="147">
        <v>32</v>
      </c>
      <c r="AJ5" s="147">
        <v>6</v>
      </c>
      <c r="AK5" s="147">
        <f>SUM(AI5:AJ5)</f>
        <v>38</v>
      </c>
      <c r="AL5" s="147">
        <v>31</v>
      </c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>
        <f>AG5+AB5+W5</f>
        <v>51</v>
      </c>
      <c r="BX5" s="147">
        <f>X5+AC5+AH5</f>
        <v>1048</v>
      </c>
      <c r="BY5" s="147">
        <f>AN5+AK5+AF5+AA5</f>
        <v>109</v>
      </c>
      <c r="BZ5" s="147">
        <f>AL5</f>
        <v>31</v>
      </c>
      <c r="CA5" s="148">
        <f>IF(CB5=D5,1,"")</f>
        <v>1</v>
      </c>
      <c r="CB5" s="14" t="s">
        <v>63</v>
      </c>
      <c r="CC5" s="149" t="s">
        <v>489</v>
      </c>
      <c r="CD5" s="14" t="s">
        <v>32</v>
      </c>
      <c r="CE5" s="15">
        <v>17035.50793131845</v>
      </c>
      <c r="CF5" s="149">
        <v>1048</v>
      </c>
      <c r="CG5" s="149">
        <v>51</v>
      </c>
      <c r="CH5" s="144">
        <v>999</v>
      </c>
      <c r="CI5" s="144">
        <v>49</v>
      </c>
      <c r="CJ5" s="144">
        <v>49</v>
      </c>
      <c r="CK5" s="144">
        <v>2</v>
      </c>
      <c r="CL5" s="150">
        <f>BX5-CF5</f>
        <v>0</v>
      </c>
      <c r="CM5" s="150">
        <f>BW5-CG5</f>
        <v>0</v>
      </c>
      <c r="CN5" s="286">
        <v>18088.52420599025</v>
      </c>
      <c r="CO5" s="286">
        <v>13122.374150808244</v>
      </c>
      <c r="CP5" s="148">
        <f aca="true" t="shared" si="2" ref="CP5:CP37">IF(CT5=D5,1,0)</f>
        <v>1</v>
      </c>
      <c r="CQ5" s="151" t="s">
        <v>32</v>
      </c>
      <c r="CR5" s="151" t="s">
        <v>32</v>
      </c>
      <c r="CS5" s="151" t="s">
        <v>1151</v>
      </c>
      <c r="CT5" s="151" t="s">
        <v>63</v>
      </c>
      <c r="CU5" s="151" t="s">
        <v>1152</v>
      </c>
      <c r="CV5" s="152">
        <v>299</v>
      </c>
      <c r="CW5" s="153">
        <v>3</v>
      </c>
      <c r="CX5" s="153">
        <v>12</v>
      </c>
      <c r="CY5" s="153">
        <v>24</v>
      </c>
      <c r="CZ5" s="153">
        <v>1</v>
      </c>
      <c r="DA5" s="154">
        <v>25</v>
      </c>
      <c r="DB5" s="155">
        <v>476</v>
      </c>
      <c r="DC5" s="156">
        <v>8</v>
      </c>
      <c r="DD5" s="156">
        <v>25</v>
      </c>
      <c r="DE5" s="156">
        <v>42</v>
      </c>
      <c r="DF5" s="156">
        <v>6</v>
      </c>
      <c r="DG5" s="156">
        <v>0</v>
      </c>
      <c r="DH5" s="156">
        <v>0</v>
      </c>
      <c r="DI5" s="157">
        <v>48</v>
      </c>
      <c r="DJ5" s="158">
        <v>295</v>
      </c>
      <c r="DK5" s="159">
        <v>8</v>
      </c>
      <c r="DL5" s="159">
        <v>13</v>
      </c>
      <c r="DM5" s="159">
        <v>22</v>
      </c>
      <c r="DN5" s="159">
        <v>3</v>
      </c>
      <c r="DO5" s="159">
        <v>0</v>
      </c>
      <c r="DP5" s="159">
        <v>0</v>
      </c>
      <c r="DQ5" s="160">
        <v>25</v>
      </c>
      <c r="DR5" s="161">
        <v>0</v>
      </c>
      <c r="DS5" s="162">
        <v>0</v>
      </c>
      <c r="DT5" s="162">
        <v>0</v>
      </c>
      <c r="DU5" s="162">
        <v>0</v>
      </c>
      <c r="DV5" s="162">
        <v>0</v>
      </c>
      <c r="DW5" s="163">
        <v>0</v>
      </c>
      <c r="DX5" s="164">
        <v>1070</v>
      </c>
      <c r="DY5" s="165">
        <v>19</v>
      </c>
      <c r="DZ5" s="165">
        <v>50</v>
      </c>
      <c r="EA5" s="166">
        <v>88</v>
      </c>
      <c r="EB5" s="166">
        <v>10</v>
      </c>
      <c r="EC5" s="166">
        <v>0</v>
      </c>
      <c r="ED5" s="166">
        <v>0</v>
      </c>
      <c r="EE5" s="167">
        <v>98</v>
      </c>
      <c r="EF5" s="168"/>
      <c r="EG5" s="168"/>
      <c r="EH5" s="169"/>
      <c r="EI5" s="169"/>
      <c r="EJ5" s="169"/>
      <c r="EK5" s="169"/>
      <c r="EL5" s="169"/>
      <c r="EM5" s="169"/>
      <c r="EN5" s="169"/>
      <c r="EO5" s="169"/>
      <c r="EP5" s="169"/>
      <c r="EQ5" s="169"/>
      <c r="ER5" s="169"/>
      <c r="ES5" s="169"/>
      <c r="ET5" s="170">
        <v>4048.12759804139</v>
      </c>
      <c r="EU5" s="170">
        <v>5868.832383503836</v>
      </c>
      <c r="EV5" s="171">
        <v>9916.959981545226</v>
      </c>
      <c r="EW5" s="168">
        <v>1</v>
      </c>
      <c r="EX5" s="168">
        <v>1</v>
      </c>
      <c r="EY5" s="168">
        <v>1</v>
      </c>
      <c r="EZ5" s="168">
        <v>1</v>
      </c>
      <c r="FA5" s="172">
        <f>DX5-BX5</f>
        <v>22</v>
      </c>
      <c r="FB5" s="172">
        <f>DZ5-BW5</f>
        <v>-1</v>
      </c>
      <c r="FC5" s="286">
        <f>(CO5+FA5*Foglio1!$L$17+Foglio1!$I$17*base!FB5)*(1-Foglio1!$L$27)</f>
        <v>10080.87456536858</v>
      </c>
      <c r="FD5" s="203"/>
      <c r="FE5" s="203"/>
      <c r="FF5" s="203"/>
      <c r="FH5" s="203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</row>
    <row r="6" spans="1:179" s="191" customFormat="1" ht="24.75" customHeight="1">
      <c r="A6" s="145">
        <v>2</v>
      </c>
      <c r="B6" s="145" t="str">
        <f t="shared" si="0"/>
        <v>IC</v>
      </c>
      <c r="C6" s="145" t="s">
        <v>62</v>
      </c>
      <c r="D6" s="143" t="s">
        <v>64</v>
      </c>
      <c r="E6" s="146" t="s">
        <v>564</v>
      </c>
      <c r="F6" s="146" t="s">
        <v>36</v>
      </c>
      <c r="G6" s="147">
        <v>9</v>
      </c>
      <c r="H6" s="147">
        <v>205</v>
      </c>
      <c r="I6" s="147">
        <v>18</v>
      </c>
      <c r="J6" s="147"/>
      <c r="K6" s="147">
        <f t="shared" si="1"/>
        <v>18</v>
      </c>
      <c r="L6" s="147">
        <v>22</v>
      </c>
      <c r="M6" s="147">
        <v>414</v>
      </c>
      <c r="N6" s="147">
        <v>37</v>
      </c>
      <c r="O6" s="147">
        <v>2</v>
      </c>
      <c r="P6" s="147">
        <v>39</v>
      </c>
      <c r="Q6" s="147">
        <v>10</v>
      </c>
      <c r="R6" s="147">
        <v>199</v>
      </c>
      <c r="S6" s="147">
        <v>14</v>
      </c>
      <c r="T6" s="147">
        <v>0</v>
      </c>
      <c r="U6" s="147">
        <f aca="true" t="shared" si="3" ref="U6:U53">SUM(S6:T6)</f>
        <v>14</v>
      </c>
      <c r="V6" s="147">
        <v>28</v>
      </c>
      <c r="W6" s="147">
        <v>9</v>
      </c>
      <c r="X6" s="147">
        <v>205</v>
      </c>
      <c r="Y6" s="147">
        <v>18</v>
      </c>
      <c r="Z6" s="147"/>
      <c r="AA6" s="147">
        <f aca="true" t="shared" si="4" ref="AA6:AA53">SUM(Y6:Z6)</f>
        <v>18</v>
      </c>
      <c r="AB6" s="147">
        <v>22</v>
      </c>
      <c r="AC6" s="147">
        <v>415</v>
      </c>
      <c r="AD6" s="147">
        <v>38</v>
      </c>
      <c r="AE6" s="147">
        <v>4</v>
      </c>
      <c r="AF6" s="147">
        <v>42</v>
      </c>
      <c r="AG6" s="147">
        <v>10</v>
      </c>
      <c r="AH6" s="147">
        <v>192</v>
      </c>
      <c r="AI6" s="147">
        <v>22</v>
      </c>
      <c r="AJ6" s="147">
        <v>1</v>
      </c>
      <c r="AK6" s="147">
        <f aca="true" t="shared" si="5" ref="AK6:AK53">SUM(AI6:AJ6)</f>
        <v>23</v>
      </c>
      <c r="AL6" s="147">
        <v>28</v>
      </c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>
        <f aca="true" t="shared" si="6" ref="BW6:BW71">AG6+AB6+W6</f>
        <v>41</v>
      </c>
      <c r="BX6" s="147">
        <f aca="true" t="shared" si="7" ref="BX6:BX71">X6+AC6+AH6</f>
        <v>812</v>
      </c>
      <c r="BY6" s="147">
        <f aca="true" t="shared" si="8" ref="BY6:BY71">AN6+AK6+AF6+AA6</f>
        <v>83</v>
      </c>
      <c r="BZ6" s="147">
        <f aca="true" t="shared" si="9" ref="BZ6:BZ71">AL6</f>
        <v>28</v>
      </c>
      <c r="CA6" s="148">
        <f aca="true" t="shared" si="10" ref="CA6:CA71">IF(CB6=D6,1,"")</f>
        <v>1</v>
      </c>
      <c r="CB6" s="14" t="s">
        <v>64</v>
      </c>
      <c r="CC6" s="149" t="s">
        <v>502</v>
      </c>
      <c r="CD6" s="14" t="s">
        <v>32</v>
      </c>
      <c r="CE6" s="15">
        <v>12444.204008064538</v>
      </c>
      <c r="CF6" s="149">
        <v>760</v>
      </c>
      <c r="CG6" s="149">
        <v>37</v>
      </c>
      <c r="CH6" s="144">
        <v>727</v>
      </c>
      <c r="CI6" s="144">
        <v>36</v>
      </c>
      <c r="CJ6" s="144">
        <v>33</v>
      </c>
      <c r="CK6" s="144">
        <v>1</v>
      </c>
      <c r="CL6" s="150">
        <f aca="true" t="shared" si="11" ref="CL6:CL71">BX6-CF6</f>
        <v>52</v>
      </c>
      <c r="CM6" s="150">
        <f aca="true" t="shared" si="12" ref="CM6:CM71">BW6-CG6</f>
        <v>4</v>
      </c>
      <c r="CN6" s="286">
        <v>13021.54039880101</v>
      </c>
      <c r="CO6" s="286">
        <v>10079.83966138234</v>
      </c>
      <c r="CP6" s="148">
        <f t="shared" si="2"/>
        <v>1</v>
      </c>
      <c r="CQ6" s="151" t="s">
        <v>32</v>
      </c>
      <c r="CR6" s="151" t="s">
        <v>32</v>
      </c>
      <c r="CS6" s="151" t="s">
        <v>1151</v>
      </c>
      <c r="CT6" s="151" t="s">
        <v>64</v>
      </c>
      <c r="CU6" s="151" t="s">
        <v>1153</v>
      </c>
      <c r="CV6" s="152">
        <v>213</v>
      </c>
      <c r="CW6" s="153">
        <v>2</v>
      </c>
      <c r="CX6" s="153">
        <v>9</v>
      </c>
      <c r="CY6" s="153">
        <v>18</v>
      </c>
      <c r="CZ6" s="153">
        <v>2</v>
      </c>
      <c r="DA6" s="154">
        <v>20</v>
      </c>
      <c r="DB6" s="155">
        <v>466</v>
      </c>
      <c r="DC6" s="156">
        <v>3</v>
      </c>
      <c r="DD6" s="156">
        <v>24</v>
      </c>
      <c r="DE6" s="156">
        <v>41</v>
      </c>
      <c r="DF6" s="156">
        <v>3</v>
      </c>
      <c r="DG6" s="156">
        <v>0</v>
      </c>
      <c r="DH6" s="156">
        <v>0</v>
      </c>
      <c r="DI6" s="157">
        <v>44</v>
      </c>
      <c r="DJ6" s="158">
        <v>203</v>
      </c>
      <c r="DK6" s="159">
        <v>5</v>
      </c>
      <c r="DL6" s="159">
        <v>10</v>
      </c>
      <c r="DM6" s="159">
        <v>15</v>
      </c>
      <c r="DN6" s="159">
        <v>0</v>
      </c>
      <c r="DO6" s="159">
        <v>0</v>
      </c>
      <c r="DP6" s="159">
        <v>0</v>
      </c>
      <c r="DQ6" s="160">
        <v>15</v>
      </c>
      <c r="DR6" s="161">
        <v>0</v>
      </c>
      <c r="DS6" s="162">
        <v>0</v>
      </c>
      <c r="DT6" s="162">
        <v>0</v>
      </c>
      <c r="DU6" s="162">
        <v>0</v>
      </c>
      <c r="DV6" s="162">
        <v>0</v>
      </c>
      <c r="DW6" s="163">
        <v>0</v>
      </c>
      <c r="DX6" s="164">
        <v>882</v>
      </c>
      <c r="DY6" s="165">
        <v>10</v>
      </c>
      <c r="DZ6" s="165">
        <v>43</v>
      </c>
      <c r="EA6" s="166">
        <v>74</v>
      </c>
      <c r="EB6" s="166">
        <v>5</v>
      </c>
      <c r="EC6" s="166">
        <v>0</v>
      </c>
      <c r="ED6" s="166">
        <v>0</v>
      </c>
      <c r="EE6" s="167">
        <v>79</v>
      </c>
      <c r="EF6" s="168"/>
      <c r="EG6" s="168"/>
      <c r="EH6" s="169"/>
      <c r="EI6" s="169"/>
      <c r="EJ6" s="169"/>
      <c r="EK6" s="169"/>
      <c r="EL6" s="169"/>
      <c r="EM6" s="169"/>
      <c r="EN6" s="169"/>
      <c r="EO6" s="169"/>
      <c r="EP6" s="169"/>
      <c r="EQ6" s="169"/>
      <c r="ER6" s="169"/>
      <c r="ES6" s="169"/>
      <c r="ET6" s="170">
        <v>3305.831018542889</v>
      </c>
      <c r="EU6" s="170">
        <v>4966.544153512234</v>
      </c>
      <c r="EV6" s="171">
        <v>8272.375172055123</v>
      </c>
      <c r="EW6" s="168">
        <v>1</v>
      </c>
      <c r="EX6" s="168">
        <v>1</v>
      </c>
      <c r="EY6" s="168">
        <v>1</v>
      </c>
      <c r="EZ6" s="168">
        <v>1</v>
      </c>
      <c r="FA6" s="172">
        <f aca="true" t="shared" si="13" ref="FA6:FA71">DX6-BX6</f>
        <v>70</v>
      </c>
      <c r="FB6" s="172">
        <f aca="true" t="shared" si="14" ref="FB6:FB71">DZ6-BW6</f>
        <v>2</v>
      </c>
      <c r="FC6" s="286">
        <f>(CO6+FA6*Foglio1!$L$17+Foglio1!$I$17*base!FB6)*(1-Foglio1!$L$27)</f>
        <v>8151.561986580178</v>
      </c>
      <c r="FD6" s="203"/>
      <c r="FE6" s="203"/>
      <c r="FF6" s="203"/>
      <c r="FH6" s="203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</row>
    <row r="7" spans="1:179" s="191" customFormat="1" ht="24.75" customHeight="1">
      <c r="A7" s="145">
        <v>3</v>
      </c>
      <c r="B7" s="145" t="str">
        <f t="shared" si="0"/>
        <v>IC</v>
      </c>
      <c r="C7" s="145" t="s">
        <v>62</v>
      </c>
      <c r="D7" s="143" t="s">
        <v>65</v>
      </c>
      <c r="E7" s="146" t="s">
        <v>565</v>
      </c>
      <c r="F7" s="146" t="s">
        <v>36</v>
      </c>
      <c r="G7" s="147">
        <v>5</v>
      </c>
      <c r="H7" s="147">
        <v>115</v>
      </c>
      <c r="I7" s="147">
        <v>11</v>
      </c>
      <c r="J7" s="147"/>
      <c r="K7" s="147">
        <f t="shared" si="1"/>
        <v>11</v>
      </c>
      <c r="L7" s="147">
        <v>19</v>
      </c>
      <c r="M7" s="147">
        <v>399</v>
      </c>
      <c r="N7" s="147">
        <v>29</v>
      </c>
      <c r="O7" s="147">
        <v>1</v>
      </c>
      <c r="P7" s="147">
        <v>30</v>
      </c>
      <c r="Q7" s="147">
        <v>14</v>
      </c>
      <c r="R7" s="147">
        <v>335</v>
      </c>
      <c r="S7" s="147">
        <v>25</v>
      </c>
      <c r="T7" s="147">
        <v>1</v>
      </c>
      <c r="U7" s="147">
        <f t="shared" si="3"/>
        <v>26</v>
      </c>
      <c r="V7" s="147">
        <v>22</v>
      </c>
      <c r="W7" s="147">
        <v>5</v>
      </c>
      <c r="X7" s="147">
        <v>115</v>
      </c>
      <c r="Y7" s="147">
        <v>11</v>
      </c>
      <c r="Z7" s="147">
        <v>1</v>
      </c>
      <c r="AA7" s="147">
        <f t="shared" si="4"/>
        <v>12</v>
      </c>
      <c r="AB7" s="147">
        <v>19</v>
      </c>
      <c r="AC7" s="147">
        <v>397</v>
      </c>
      <c r="AD7" s="147">
        <v>29</v>
      </c>
      <c r="AE7" s="147">
        <v>4</v>
      </c>
      <c r="AF7" s="147">
        <v>33</v>
      </c>
      <c r="AG7" s="147">
        <v>18</v>
      </c>
      <c r="AH7" s="147">
        <v>343</v>
      </c>
      <c r="AI7" s="147">
        <v>36</v>
      </c>
      <c r="AJ7" s="147">
        <v>2</v>
      </c>
      <c r="AK7" s="147">
        <f t="shared" si="5"/>
        <v>38</v>
      </c>
      <c r="AL7" s="147">
        <v>22</v>
      </c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>
        <f t="shared" si="6"/>
        <v>42</v>
      </c>
      <c r="BX7" s="147">
        <f t="shared" si="7"/>
        <v>855</v>
      </c>
      <c r="BY7" s="147">
        <f t="shared" si="8"/>
        <v>83</v>
      </c>
      <c r="BZ7" s="147">
        <f t="shared" si="9"/>
        <v>22</v>
      </c>
      <c r="CA7" s="148">
        <f t="shared" si="10"/>
        <v>1</v>
      </c>
      <c r="CB7" s="14" t="s">
        <v>65</v>
      </c>
      <c r="CC7" s="149" t="s">
        <v>503</v>
      </c>
      <c r="CD7" s="14" t="s">
        <v>32</v>
      </c>
      <c r="CE7" s="15">
        <v>14859.974238369414</v>
      </c>
      <c r="CF7" s="149">
        <v>844</v>
      </c>
      <c r="CG7" s="149">
        <v>39</v>
      </c>
      <c r="CH7" s="144">
        <v>851</v>
      </c>
      <c r="CI7" s="144">
        <v>40</v>
      </c>
      <c r="CJ7" s="144">
        <v>-7</v>
      </c>
      <c r="CK7" s="144">
        <v>-1</v>
      </c>
      <c r="CL7" s="150">
        <f t="shared" si="11"/>
        <v>11</v>
      </c>
      <c r="CM7" s="150">
        <f t="shared" si="12"/>
        <v>3</v>
      </c>
      <c r="CN7" s="286">
        <v>14262.811145226286</v>
      </c>
      <c r="CO7" s="286">
        <v>10720.404763627059</v>
      </c>
      <c r="CP7" s="148">
        <f t="shared" si="2"/>
        <v>1</v>
      </c>
      <c r="CQ7" s="151" t="s">
        <v>32</v>
      </c>
      <c r="CR7" s="151" t="s">
        <v>32</v>
      </c>
      <c r="CS7" s="151" t="s">
        <v>1151</v>
      </c>
      <c r="CT7" s="151" t="s">
        <v>65</v>
      </c>
      <c r="CU7" s="151" t="s">
        <v>1154</v>
      </c>
      <c r="CV7" s="152">
        <v>117</v>
      </c>
      <c r="CW7" s="153">
        <v>2</v>
      </c>
      <c r="CX7" s="153">
        <v>5</v>
      </c>
      <c r="CY7" s="153">
        <v>11</v>
      </c>
      <c r="CZ7" s="153">
        <v>1</v>
      </c>
      <c r="DA7" s="154">
        <v>12</v>
      </c>
      <c r="DB7" s="155">
        <v>405</v>
      </c>
      <c r="DC7" s="156">
        <v>5</v>
      </c>
      <c r="DD7" s="156">
        <v>19</v>
      </c>
      <c r="DE7" s="156">
        <v>29</v>
      </c>
      <c r="DF7" s="156">
        <v>4</v>
      </c>
      <c r="DG7" s="156">
        <v>0</v>
      </c>
      <c r="DH7" s="156">
        <v>0</v>
      </c>
      <c r="DI7" s="157">
        <v>33</v>
      </c>
      <c r="DJ7" s="158">
        <v>337</v>
      </c>
      <c r="DK7" s="159">
        <v>3</v>
      </c>
      <c r="DL7" s="159">
        <v>15</v>
      </c>
      <c r="DM7" s="159">
        <v>26</v>
      </c>
      <c r="DN7" s="159">
        <v>1</v>
      </c>
      <c r="DO7" s="159">
        <v>0</v>
      </c>
      <c r="DP7" s="159">
        <v>0</v>
      </c>
      <c r="DQ7" s="160">
        <v>27</v>
      </c>
      <c r="DR7" s="161">
        <v>0</v>
      </c>
      <c r="DS7" s="162">
        <v>0</v>
      </c>
      <c r="DT7" s="162">
        <v>0</v>
      </c>
      <c r="DU7" s="162">
        <v>0</v>
      </c>
      <c r="DV7" s="162">
        <v>0</v>
      </c>
      <c r="DW7" s="163">
        <v>0</v>
      </c>
      <c r="DX7" s="164">
        <v>859</v>
      </c>
      <c r="DY7" s="165">
        <v>10</v>
      </c>
      <c r="DZ7" s="165">
        <v>39</v>
      </c>
      <c r="EA7" s="166">
        <v>66</v>
      </c>
      <c r="EB7" s="166">
        <v>6</v>
      </c>
      <c r="EC7" s="166">
        <v>0</v>
      </c>
      <c r="ED7" s="166">
        <v>0</v>
      </c>
      <c r="EE7" s="167">
        <v>72</v>
      </c>
      <c r="EF7" s="168"/>
      <c r="EG7" s="168"/>
      <c r="EH7" s="169"/>
      <c r="EI7" s="169"/>
      <c r="EJ7" s="169"/>
      <c r="EK7" s="169"/>
      <c r="EL7" s="169"/>
      <c r="EM7" s="169"/>
      <c r="EN7" s="169"/>
      <c r="EO7" s="169"/>
      <c r="EP7" s="169"/>
      <c r="EQ7" s="169"/>
      <c r="ER7" s="169"/>
      <c r="ES7" s="169"/>
      <c r="ET7" s="170">
        <v>3419.1138561041507</v>
      </c>
      <c r="EU7" s="170">
        <v>4770.639555214181</v>
      </c>
      <c r="EV7" s="171">
        <v>8189.753411318332</v>
      </c>
      <c r="EW7" s="168">
        <v>1</v>
      </c>
      <c r="EX7" s="168">
        <v>1</v>
      </c>
      <c r="EY7" s="168">
        <v>1</v>
      </c>
      <c r="EZ7" s="168">
        <v>1</v>
      </c>
      <c r="FA7" s="172">
        <f t="shared" si="13"/>
        <v>4</v>
      </c>
      <c r="FB7" s="172">
        <f t="shared" si="14"/>
        <v>-3</v>
      </c>
      <c r="FC7" s="286">
        <f>(CO7+FA7*Foglio1!$L$17+Foglio1!$I$17*base!FB7)*(1-Foglio1!$L$27)</f>
        <v>7996.05293850837</v>
      </c>
      <c r="FD7" s="203"/>
      <c r="FE7" s="203"/>
      <c r="FF7" s="203"/>
      <c r="FH7" s="203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</row>
    <row r="8" spans="1:179" s="191" customFormat="1" ht="24.75" customHeight="1">
      <c r="A8" s="145">
        <v>4</v>
      </c>
      <c r="B8" s="145" t="str">
        <f t="shared" si="0"/>
        <v>IC</v>
      </c>
      <c r="C8" s="145" t="s">
        <v>62</v>
      </c>
      <c r="D8" s="143" t="s">
        <v>66</v>
      </c>
      <c r="E8" s="146" t="s">
        <v>566</v>
      </c>
      <c r="F8" s="146" t="s">
        <v>36</v>
      </c>
      <c r="G8" s="147">
        <v>9</v>
      </c>
      <c r="H8" s="147">
        <v>203</v>
      </c>
      <c r="I8" s="147">
        <v>17</v>
      </c>
      <c r="J8" s="147">
        <v>2</v>
      </c>
      <c r="K8" s="147">
        <f t="shared" si="1"/>
        <v>19</v>
      </c>
      <c r="L8" s="147">
        <v>20</v>
      </c>
      <c r="M8" s="147">
        <v>399</v>
      </c>
      <c r="N8" s="147">
        <v>39</v>
      </c>
      <c r="O8" s="147">
        <v>2</v>
      </c>
      <c r="P8" s="147">
        <v>41</v>
      </c>
      <c r="Q8" s="147">
        <v>9</v>
      </c>
      <c r="R8" s="147">
        <v>190</v>
      </c>
      <c r="S8" s="147">
        <v>19</v>
      </c>
      <c r="T8" s="147">
        <v>1</v>
      </c>
      <c r="U8" s="147">
        <f t="shared" si="3"/>
        <v>20</v>
      </c>
      <c r="V8" s="147">
        <v>27</v>
      </c>
      <c r="W8" s="147">
        <v>9</v>
      </c>
      <c r="X8" s="147">
        <v>203</v>
      </c>
      <c r="Y8" s="147">
        <v>17</v>
      </c>
      <c r="Z8" s="147">
        <v>2</v>
      </c>
      <c r="AA8" s="147">
        <f t="shared" si="4"/>
        <v>19</v>
      </c>
      <c r="AB8" s="147">
        <v>20</v>
      </c>
      <c r="AC8" s="147">
        <v>399</v>
      </c>
      <c r="AD8" s="147">
        <v>39</v>
      </c>
      <c r="AE8" s="147">
        <v>4</v>
      </c>
      <c r="AF8" s="147">
        <v>43</v>
      </c>
      <c r="AG8" s="147">
        <v>9</v>
      </c>
      <c r="AH8" s="147">
        <v>193</v>
      </c>
      <c r="AI8" s="147">
        <v>24</v>
      </c>
      <c r="AJ8" s="147">
        <v>1</v>
      </c>
      <c r="AK8" s="147">
        <f t="shared" si="5"/>
        <v>25</v>
      </c>
      <c r="AL8" s="147">
        <v>27</v>
      </c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7"/>
      <c r="BU8" s="147"/>
      <c r="BV8" s="147"/>
      <c r="BW8" s="147">
        <f t="shared" si="6"/>
        <v>38</v>
      </c>
      <c r="BX8" s="147">
        <f t="shared" si="7"/>
        <v>795</v>
      </c>
      <c r="BY8" s="147">
        <f t="shared" si="8"/>
        <v>87</v>
      </c>
      <c r="BZ8" s="147">
        <f t="shared" si="9"/>
        <v>27</v>
      </c>
      <c r="CA8" s="148">
        <f t="shared" si="10"/>
        <v>1</v>
      </c>
      <c r="CB8" s="14" t="s">
        <v>66</v>
      </c>
      <c r="CC8" s="149" t="s">
        <v>504</v>
      </c>
      <c r="CD8" s="14" t="s">
        <v>32</v>
      </c>
      <c r="CE8" s="15">
        <v>13467.083848517963</v>
      </c>
      <c r="CF8" s="149">
        <v>813</v>
      </c>
      <c r="CG8" s="149">
        <v>37</v>
      </c>
      <c r="CH8" s="144">
        <v>837</v>
      </c>
      <c r="CI8" s="144">
        <v>37</v>
      </c>
      <c r="CJ8" s="144">
        <v>-24</v>
      </c>
      <c r="CK8" s="144">
        <v>0</v>
      </c>
      <c r="CL8" s="150">
        <f t="shared" si="11"/>
        <v>-18</v>
      </c>
      <c r="CM8" s="150">
        <f t="shared" si="12"/>
        <v>1</v>
      </c>
      <c r="CN8" s="286">
        <v>13042.131180532804</v>
      </c>
      <c r="CO8" s="286">
        <v>9507.312393694554</v>
      </c>
      <c r="CP8" s="148">
        <f t="shared" si="2"/>
        <v>1</v>
      </c>
      <c r="CQ8" s="151" t="s">
        <v>32</v>
      </c>
      <c r="CR8" s="151" t="s">
        <v>32</v>
      </c>
      <c r="CS8" s="151" t="s">
        <v>1151</v>
      </c>
      <c r="CT8" s="151" t="s">
        <v>66</v>
      </c>
      <c r="CU8" s="151" t="s">
        <v>1155</v>
      </c>
      <c r="CV8" s="152">
        <v>219</v>
      </c>
      <c r="CW8" s="153">
        <v>2</v>
      </c>
      <c r="CX8" s="153">
        <v>9</v>
      </c>
      <c r="CY8" s="153">
        <v>17</v>
      </c>
      <c r="CZ8" s="153">
        <v>2</v>
      </c>
      <c r="DA8" s="154">
        <v>19</v>
      </c>
      <c r="DB8" s="155">
        <v>383</v>
      </c>
      <c r="DC8" s="156">
        <v>7</v>
      </c>
      <c r="DD8" s="156">
        <v>19</v>
      </c>
      <c r="DE8" s="156">
        <v>37</v>
      </c>
      <c r="DF8" s="156">
        <v>3</v>
      </c>
      <c r="DG8" s="156">
        <v>0</v>
      </c>
      <c r="DH8" s="156">
        <v>0</v>
      </c>
      <c r="DI8" s="157">
        <v>40</v>
      </c>
      <c r="DJ8" s="158">
        <v>186</v>
      </c>
      <c r="DK8" s="159">
        <v>2</v>
      </c>
      <c r="DL8" s="159">
        <v>9</v>
      </c>
      <c r="DM8" s="159">
        <v>19</v>
      </c>
      <c r="DN8" s="159">
        <v>1</v>
      </c>
      <c r="DO8" s="159">
        <v>0</v>
      </c>
      <c r="DP8" s="159">
        <v>0</v>
      </c>
      <c r="DQ8" s="160">
        <v>20</v>
      </c>
      <c r="DR8" s="161">
        <v>0</v>
      </c>
      <c r="DS8" s="162">
        <v>0</v>
      </c>
      <c r="DT8" s="162">
        <v>0</v>
      </c>
      <c r="DU8" s="162">
        <v>0</v>
      </c>
      <c r="DV8" s="162">
        <v>0</v>
      </c>
      <c r="DW8" s="163">
        <v>0</v>
      </c>
      <c r="DX8" s="164">
        <v>788</v>
      </c>
      <c r="DY8" s="165">
        <v>11</v>
      </c>
      <c r="DZ8" s="165">
        <v>37</v>
      </c>
      <c r="EA8" s="166">
        <v>73</v>
      </c>
      <c r="EB8" s="166">
        <v>6</v>
      </c>
      <c r="EC8" s="166">
        <v>0</v>
      </c>
      <c r="ED8" s="166">
        <v>0</v>
      </c>
      <c r="EE8" s="167">
        <v>79</v>
      </c>
      <c r="EF8" s="168"/>
      <c r="EG8" s="168"/>
      <c r="EH8" s="169"/>
      <c r="EI8" s="169"/>
      <c r="EJ8" s="169"/>
      <c r="EK8" s="169"/>
      <c r="EL8" s="169"/>
      <c r="EM8" s="169"/>
      <c r="EN8" s="169"/>
      <c r="EO8" s="169"/>
      <c r="EP8" s="169"/>
      <c r="EQ8" s="169"/>
      <c r="ER8" s="169"/>
      <c r="ES8" s="169"/>
      <c r="ET8" s="170">
        <v>2946.0402330303555</v>
      </c>
      <c r="EU8" s="170">
        <v>4312.121614277597</v>
      </c>
      <c r="EV8" s="171">
        <v>7258.1618473079525</v>
      </c>
      <c r="EW8" s="168">
        <v>1</v>
      </c>
      <c r="EX8" s="168">
        <v>1</v>
      </c>
      <c r="EY8" s="168">
        <v>1</v>
      </c>
      <c r="EZ8" s="168">
        <v>1</v>
      </c>
      <c r="FA8" s="172">
        <f t="shared" si="13"/>
        <v>-7</v>
      </c>
      <c r="FB8" s="172">
        <f t="shared" si="14"/>
        <v>-1</v>
      </c>
      <c r="FC8" s="286">
        <f>(CO8+FA8*Foglio1!$L$17+Foglio1!$I$17*base!FB8)*(1-Foglio1!$L$27)</f>
        <v>7211.095891796022</v>
      </c>
      <c r="FD8" s="203"/>
      <c r="FE8" s="203"/>
      <c r="FF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</row>
    <row r="9" spans="1:179" s="191" customFormat="1" ht="24.75" customHeight="1">
      <c r="A9" s="145">
        <v>5</v>
      </c>
      <c r="B9" s="145" t="str">
        <f t="shared" si="0"/>
        <v>IC</v>
      </c>
      <c r="C9" s="145" t="s">
        <v>62</v>
      </c>
      <c r="D9" s="143" t="s">
        <v>67</v>
      </c>
      <c r="E9" s="146" t="s">
        <v>567</v>
      </c>
      <c r="F9" s="146" t="s">
        <v>36</v>
      </c>
      <c r="G9" s="287">
        <v>9</v>
      </c>
      <c r="H9" s="287">
        <v>235</v>
      </c>
      <c r="I9" s="287">
        <v>18</v>
      </c>
      <c r="J9" s="147"/>
      <c r="K9" s="147">
        <f t="shared" si="1"/>
        <v>18</v>
      </c>
      <c r="L9" s="147">
        <v>18</v>
      </c>
      <c r="M9" s="147">
        <v>360</v>
      </c>
      <c r="N9" s="147">
        <v>29</v>
      </c>
      <c r="O9" s="147">
        <v>2</v>
      </c>
      <c r="P9" s="147">
        <v>31</v>
      </c>
      <c r="Q9" s="147">
        <v>11</v>
      </c>
      <c r="R9" s="147">
        <v>232</v>
      </c>
      <c r="S9" s="147">
        <v>14</v>
      </c>
      <c r="T9" s="147">
        <v>4</v>
      </c>
      <c r="U9" s="147">
        <f t="shared" si="3"/>
        <v>18</v>
      </c>
      <c r="V9" s="147">
        <v>25</v>
      </c>
      <c r="W9" s="147">
        <v>9</v>
      </c>
      <c r="X9" s="147">
        <v>235</v>
      </c>
      <c r="Y9" s="147">
        <v>18</v>
      </c>
      <c r="Z9" s="147"/>
      <c r="AA9" s="147">
        <f t="shared" si="4"/>
        <v>18</v>
      </c>
      <c r="AB9" s="147">
        <v>19</v>
      </c>
      <c r="AC9" s="147">
        <v>363</v>
      </c>
      <c r="AD9" s="147">
        <v>30</v>
      </c>
      <c r="AE9" s="147">
        <v>6</v>
      </c>
      <c r="AF9" s="147">
        <v>36</v>
      </c>
      <c r="AG9" s="147">
        <v>11</v>
      </c>
      <c r="AH9" s="147">
        <v>250</v>
      </c>
      <c r="AI9" s="147">
        <v>24</v>
      </c>
      <c r="AJ9" s="147">
        <v>5</v>
      </c>
      <c r="AK9" s="147">
        <f t="shared" si="5"/>
        <v>29</v>
      </c>
      <c r="AL9" s="147">
        <v>25</v>
      </c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>
        <f t="shared" si="6"/>
        <v>39</v>
      </c>
      <c r="BX9" s="147">
        <f t="shared" si="7"/>
        <v>848</v>
      </c>
      <c r="BY9" s="147">
        <f t="shared" si="8"/>
        <v>83</v>
      </c>
      <c r="BZ9" s="147">
        <f t="shared" si="9"/>
        <v>25</v>
      </c>
      <c r="CA9" s="148">
        <f t="shared" si="10"/>
        <v>1</v>
      </c>
      <c r="CB9" s="14" t="s">
        <v>67</v>
      </c>
      <c r="CC9" s="149" t="s">
        <v>509</v>
      </c>
      <c r="CD9" s="14" t="s">
        <v>32</v>
      </c>
      <c r="CE9" s="15">
        <v>12075.166354494617</v>
      </c>
      <c r="CF9" s="149">
        <v>843</v>
      </c>
      <c r="CG9" s="149">
        <v>38</v>
      </c>
      <c r="CH9" s="144">
        <v>730</v>
      </c>
      <c r="CI9" s="144">
        <v>34</v>
      </c>
      <c r="CJ9" s="144">
        <v>113</v>
      </c>
      <c r="CK9" s="144">
        <v>4</v>
      </c>
      <c r="CL9" s="150">
        <f t="shared" si="11"/>
        <v>5</v>
      </c>
      <c r="CM9" s="150">
        <f t="shared" si="12"/>
        <v>1</v>
      </c>
      <c r="CN9" s="286">
        <v>14602.438706530229</v>
      </c>
      <c r="CO9" s="286">
        <v>10722.689008167214</v>
      </c>
      <c r="CP9" s="148">
        <f t="shared" si="2"/>
        <v>1</v>
      </c>
      <c r="CQ9" s="151" t="s">
        <v>32</v>
      </c>
      <c r="CR9" s="151" t="s">
        <v>32</v>
      </c>
      <c r="CS9" s="151" t="s">
        <v>1151</v>
      </c>
      <c r="CT9" s="151" t="s">
        <v>67</v>
      </c>
      <c r="CU9" s="151" t="s">
        <v>1156</v>
      </c>
      <c r="CV9" s="152">
        <v>236</v>
      </c>
      <c r="CW9" s="153">
        <v>1</v>
      </c>
      <c r="CX9" s="153">
        <v>9</v>
      </c>
      <c r="CY9" s="153">
        <v>18</v>
      </c>
      <c r="CZ9" s="153">
        <v>0</v>
      </c>
      <c r="DA9" s="154">
        <v>18</v>
      </c>
      <c r="DB9" s="155">
        <v>396</v>
      </c>
      <c r="DC9" s="156">
        <v>9</v>
      </c>
      <c r="DD9" s="156">
        <v>20</v>
      </c>
      <c r="DE9" s="156">
        <v>31</v>
      </c>
      <c r="DF9" s="156">
        <v>5</v>
      </c>
      <c r="DG9" s="156">
        <v>0</v>
      </c>
      <c r="DH9" s="156">
        <v>0</v>
      </c>
      <c r="DI9" s="157">
        <v>36</v>
      </c>
      <c r="DJ9" s="158">
        <v>258</v>
      </c>
      <c r="DK9" s="159">
        <v>7</v>
      </c>
      <c r="DL9" s="159">
        <v>11</v>
      </c>
      <c r="DM9" s="159">
        <v>15</v>
      </c>
      <c r="DN9" s="159">
        <v>6</v>
      </c>
      <c r="DO9" s="159">
        <v>0</v>
      </c>
      <c r="DP9" s="159">
        <v>0</v>
      </c>
      <c r="DQ9" s="160">
        <v>21</v>
      </c>
      <c r="DR9" s="161">
        <v>0</v>
      </c>
      <c r="DS9" s="162">
        <v>0</v>
      </c>
      <c r="DT9" s="162">
        <v>0</v>
      </c>
      <c r="DU9" s="162">
        <v>0</v>
      </c>
      <c r="DV9" s="162">
        <v>0</v>
      </c>
      <c r="DW9" s="163">
        <v>0</v>
      </c>
      <c r="DX9" s="164">
        <v>890</v>
      </c>
      <c r="DY9" s="165">
        <v>17</v>
      </c>
      <c r="DZ9" s="165">
        <v>40</v>
      </c>
      <c r="EA9" s="166">
        <v>64</v>
      </c>
      <c r="EB9" s="166">
        <v>11</v>
      </c>
      <c r="EC9" s="166">
        <v>0</v>
      </c>
      <c r="ED9" s="166">
        <v>0</v>
      </c>
      <c r="EE9" s="167">
        <v>75</v>
      </c>
      <c r="EF9" s="168"/>
      <c r="EG9" s="168"/>
      <c r="EH9" s="169"/>
      <c r="EI9" s="169"/>
      <c r="EJ9" s="169"/>
      <c r="EK9" s="169"/>
      <c r="EL9" s="169"/>
      <c r="EM9" s="169"/>
      <c r="EN9" s="169"/>
      <c r="EO9" s="169"/>
      <c r="EP9" s="169"/>
      <c r="EQ9" s="169"/>
      <c r="ER9" s="169"/>
      <c r="ES9" s="169"/>
      <c r="ET9" s="170">
        <v>3387.219733087959</v>
      </c>
      <c r="EU9" s="170">
        <v>4718.009672826552</v>
      </c>
      <c r="EV9" s="171">
        <v>8105.229405914511</v>
      </c>
      <c r="EW9" s="168">
        <v>1</v>
      </c>
      <c r="EX9" s="168">
        <v>1</v>
      </c>
      <c r="EY9" s="168">
        <v>1</v>
      </c>
      <c r="EZ9" s="168">
        <v>1</v>
      </c>
      <c r="FA9" s="172">
        <f t="shared" si="13"/>
        <v>42</v>
      </c>
      <c r="FB9" s="172">
        <f t="shared" si="14"/>
        <v>1</v>
      </c>
      <c r="FC9" s="286">
        <f>(CO9+FA9*Foglio1!$L$17+Foglio1!$I$17*base!FB9)*(1-Foglio1!$L$27)</f>
        <v>8473.315633341053</v>
      </c>
      <c r="FD9" s="203"/>
      <c r="FE9" s="203"/>
      <c r="FF9" s="203"/>
      <c r="FH9" s="203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</row>
    <row r="10" spans="1:179" s="191" customFormat="1" ht="24.75" customHeight="1">
      <c r="A10" s="145">
        <v>6</v>
      </c>
      <c r="B10" s="145" t="str">
        <f t="shared" si="0"/>
        <v>IC</v>
      </c>
      <c r="C10" s="145" t="s">
        <v>62</v>
      </c>
      <c r="D10" s="143" t="s">
        <v>68</v>
      </c>
      <c r="E10" s="146" t="s">
        <v>568</v>
      </c>
      <c r="F10" s="146" t="s">
        <v>36</v>
      </c>
      <c r="G10" s="147">
        <v>16</v>
      </c>
      <c r="H10" s="147">
        <v>396</v>
      </c>
      <c r="I10" s="147">
        <v>32</v>
      </c>
      <c r="J10" s="147">
        <v>2</v>
      </c>
      <c r="K10" s="147">
        <f t="shared" si="1"/>
        <v>34</v>
      </c>
      <c r="L10" s="147">
        <v>26</v>
      </c>
      <c r="M10" s="147">
        <v>515</v>
      </c>
      <c r="N10" s="147">
        <v>43</v>
      </c>
      <c r="O10" s="147">
        <v>1</v>
      </c>
      <c r="P10" s="147">
        <v>44</v>
      </c>
      <c r="Q10" s="147">
        <v>13</v>
      </c>
      <c r="R10" s="147">
        <v>316</v>
      </c>
      <c r="S10" s="147">
        <v>18</v>
      </c>
      <c r="T10" s="147">
        <v>1</v>
      </c>
      <c r="U10" s="147">
        <f t="shared" si="3"/>
        <v>19</v>
      </c>
      <c r="V10" s="147">
        <v>41</v>
      </c>
      <c r="W10" s="147">
        <v>16</v>
      </c>
      <c r="X10" s="147">
        <v>397</v>
      </c>
      <c r="Y10" s="147">
        <v>32</v>
      </c>
      <c r="Z10" s="147">
        <v>3</v>
      </c>
      <c r="AA10" s="147">
        <f t="shared" si="4"/>
        <v>35</v>
      </c>
      <c r="AB10" s="147">
        <v>26</v>
      </c>
      <c r="AC10" s="147">
        <v>519</v>
      </c>
      <c r="AD10" s="147">
        <v>43</v>
      </c>
      <c r="AE10" s="147">
        <v>3</v>
      </c>
      <c r="AF10" s="147">
        <v>46</v>
      </c>
      <c r="AG10" s="147">
        <v>13</v>
      </c>
      <c r="AH10" s="147">
        <v>315</v>
      </c>
      <c r="AI10" s="147">
        <v>29</v>
      </c>
      <c r="AJ10" s="147">
        <v>2</v>
      </c>
      <c r="AK10" s="147">
        <f t="shared" si="5"/>
        <v>31</v>
      </c>
      <c r="AL10" s="147">
        <v>41</v>
      </c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>
        <f t="shared" si="6"/>
        <v>55</v>
      </c>
      <c r="BX10" s="147">
        <f t="shared" si="7"/>
        <v>1231</v>
      </c>
      <c r="BY10" s="147">
        <f t="shared" si="8"/>
        <v>112</v>
      </c>
      <c r="BZ10" s="147">
        <f t="shared" si="9"/>
        <v>41</v>
      </c>
      <c r="CA10" s="148">
        <f t="shared" si="10"/>
        <v>1</v>
      </c>
      <c r="CB10" s="14" t="s">
        <v>68</v>
      </c>
      <c r="CC10" s="149" t="s">
        <v>510</v>
      </c>
      <c r="CD10" s="14" t="s">
        <v>32</v>
      </c>
      <c r="CE10" s="15">
        <v>18674.41414747768</v>
      </c>
      <c r="CF10" s="149">
        <v>1217</v>
      </c>
      <c r="CG10" s="149">
        <v>55</v>
      </c>
      <c r="CH10" s="144">
        <v>1158</v>
      </c>
      <c r="CI10" s="144">
        <v>53</v>
      </c>
      <c r="CJ10" s="144">
        <v>59</v>
      </c>
      <c r="CK10" s="144">
        <v>2</v>
      </c>
      <c r="CL10" s="150">
        <f t="shared" si="11"/>
        <v>14</v>
      </c>
      <c r="CM10" s="150">
        <f t="shared" si="12"/>
        <v>0</v>
      </c>
      <c r="CN10" s="286">
        <v>19821.390858457573</v>
      </c>
      <c r="CO10" s="286">
        <v>14430.281190415122</v>
      </c>
      <c r="CP10" s="148">
        <f t="shared" si="2"/>
        <v>1</v>
      </c>
      <c r="CQ10" s="151" t="s">
        <v>32</v>
      </c>
      <c r="CR10" s="151" t="s">
        <v>32</v>
      </c>
      <c r="CS10" s="151" t="s">
        <v>1151</v>
      </c>
      <c r="CT10" s="151" t="s">
        <v>68</v>
      </c>
      <c r="CU10" s="151" t="s">
        <v>1157</v>
      </c>
      <c r="CV10" s="152">
        <v>374</v>
      </c>
      <c r="CW10" s="153">
        <v>6</v>
      </c>
      <c r="CX10" s="153">
        <v>16</v>
      </c>
      <c r="CY10" s="153">
        <v>32</v>
      </c>
      <c r="CZ10" s="153">
        <v>3</v>
      </c>
      <c r="DA10" s="154">
        <v>35</v>
      </c>
      <c r="DB10" s="155">
        <v>554</v>
      </c>
      <c r="DC10" s="156">
        <v>8</v>
      </c>
      <c r="DD10" s="156">
        <v>28</v>
      </c>
      <c r="DE10" s="156">
        <v>46</v>
      </c>
      <c r="DF10" s="156">
        <v>3</v>
      </c>
      <c r="DG10" s="156">
        <v>0</v>
      </c>
      <c r="DH10" s="156">
        <v>0</v>
      </c>
      <c r="DI10" s="157">
        <v>49</v>
      </c>
      <c r="DJ10" s="158">
        <v>321</v>
      </c>
      <c r="DK10" s="159">
        <v>5</v>
      </c>
      <c r="DL10" s="159">
        <v>13</v>
      </c>
      <c r="DM10" s="159">
        <v>19</v>
      </c>
      <c r="DN10" s="159">
        <v>1</v>
      </c>
      <c r="DO10" s="159">
        <v>0</v>
      </c>
      <c r="DP10" s="159">
        <v>0</v>
      </c>
      <c r="DQ10" s="160">
        <v>20</v>
      </c>
      <c r="DR10" s="161">
        <v>0</v>
      </c>
      <c r="DS10" s="162">
        <v>0</v>
      </c>
      <c r="DT10" s="162">
        <v>0</v>
      </c>
      <c r="DU10" s="162">
        <v>0</v>
      </c>
      <c r="DV10" s="162">
        <v>0</v>
      </c>
      <c r="DW10" s="163">
        <v>0</v>
      </c>
      <c r="DX10" s="164">
        <v>1249</v>
      </c>
      <c r="DY10" s="165">
        <v>19</v>
      </c>
      <c r="DZ10" s="165">
        <v>57</v>
      </c>
      <c r="EA10" s="166">
        <v>97</v>
      </c>
      <c r="EB10" s="166">
        <v>7</v>
      </c>
      <c r="EC10" s="166">
        <v>0</v>
      </c>
      <c r="ED10" s="166">
        <v>0</v>
      </c>
      <c r="EE10" s="167">
        <v>104</v>
      </c>
      <c r="EF10" s="168"/>
      <c r="EG10" s="168"/>
      <c r="EH10" s="169"/>
      <c r="EI10" s="169"/>
      <c r="EJ10" s="169"/>
      <c r="EK10" s="169"/>
      <c r="EL10" s="169"/>
      <c r="EM10" s="169"/>
      <c r="EN10" s="169"/>
      <c r="EO10" s="169"/>
      <c r="EP10" s="169"/>
      <c r="EQ10" s="169"/>
      <c r="ER10" s="169"/>
      <c r="ES10" s="169"/>
      <c r="ET10" s="170">
        <v>4687.528507965447</v>
      </c>
      <c r="EU10" s="170">
        <v>6627.978618214118</v>
      </c>
      <c r="EV10" s="171">
        <v>11315.507126179564</v>
      </c>
      <c r="EW10" s="168">
        <v>1</v>
      </c>
      <c r="EX10" s="168">
        <v>1</v>
      </c>
      <c r="EY10" s="168">
        <v>1</v>
      </c>
      <c r="EZ10" s="168">
        <v>1</v>
      </c>
      <c r="FA10" s="172">
        <f t="shared" si="13"/>
        <v>18</v>
      </c>
      <c r="FB10" s="172">
        <f t="shared" si="14"/>
        <v>2</v>
      </c>
      <c r="FC10" s="286">
        <f>(CO10+FA10*Foglio1!$L$17+Foglio1!$I$17*base!FB10)*(1-Foglio1!$L$27)</f>
        <v>11349.122401374234</v>
      </c>
      <c r="FD10" s="203"/>
      <c r="FE10" s="203"/>
      <c r="FF10" s="203"/>
      <c r="FH10" s="203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</row>
    <row r="11" spans="1:179" s="191" customFormat="1" ht="24.75" customHeight="1">
      <c r="A11" s="145">
        <v>7</v>
      </c>
      <c r="B11" s="145" t="str">
        <f t="shared" si="0"/>
        <v>IC</v>
      </c>
      <c r="C11" s="145" t="s">
        <v>62</v>
      </c>
      <c r="D11" s="143" t="s">
        <v>69</v>
      </c>
      <c r="E11" s="146" t="s">
        <v>569</v>
      </c>
      <c r="F11" s="146" t="s">
        <v>36</v>
      </c>
      <c r="G11" s="147">
        <v>13</v>
      </c>
      <c r="H11" s="147">
        <v>332</v>
      </c>
      <c r="I11" s="147">
        <v>25</v>
      </c>
      <c r="J11" s="147">
        <v>1</v>
      </c>
      <c r="K11" s="147">
        <f t="shared" si="1"/>
        <v>26</v>
      </c>
      <c r="L11" s="147">
        <v>23</v>
      </c>
      <c r="M11" s="147">
        <v>386</v>
      </c>
      <c r="N11" s="147">
        <v>44</v>
      </c>
      <c r="O11" s="147">
        <v>2</v>
      </c>
      <c r="P11" s="147">
        <v>46</v>
      </c>
      <c r="Q11" s="147">
        <v>12</v>
      </c>
      <c r="R11" s="147">
        <v>278</v>
      </c>
      <c r="S11" s="147">
        <v>19</v>
      </c>
      <c r="T11" s="147">
        <v>2</v>
      </c>
      <c r="U11" s="147">
        <f t="shared" si="3"/>
        <v>21</v>
      </c>
      <c r="V11" s="147">
        <v>32</v>
      </c>
      <c r="W11" s="147">
        <v>13</v>
      </c>
      <c r="X11" s="147">
        <v>319</v>
      </c>
      <c r="Y11" s="147">
        <v>25</v>
      </c>
      <c r="Z11" s="147">
        <v>2</v>
      </c>
      <c r="AA11" s="147">
        <f t="shared" si="4"/>
        <v>27</v>
      </c>
      <c r="AB11" s="147">
        <v>24</v>
      </c>
      <c r="AC11" s="147">
        <v>391</v>
      </c>
      <c r="AD11" s="147">
        <v>45</v>
      </c>
      <c r="AE11" s="147">
        <v>4</v>
      </c>
      <c r="AF11" s="147">
        <v>49</v>
      </c>
      <c r="AG11" s="147">
        <v>12</v>
      </c>
      <c r="AH11" s="147">
        <v>279</v>
      </c>
      <c r="AI11" s="147">
        <v>27</v>
      </c>
      <c r="AJ11" s="147">
        <v>3</v>
      </c>
      <c r="AK11" s="147">
        <f t="shared" si="5"/>
        <v>30</v>
      </c>
      <c r="AL11" s="147">
        <v>32</v>
      </c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>
        <f t="shared" si="6"/>
        <v>49</v>
      </c>
      <c r="BX11" s="147">
        <f t="shared" si="7"/>
        <v>989</v>
      </c>
      <c r="BY11" s="147">
        <f t="shared" si="8"/>
        <v>106</v>
      </c>
      <c r="BZ11" s="147">
        <f t="shared" si="9"/>
        <v>32</v>
      </c>
      <c r="CA11" s="148">
        <f t="shared" si="10"/>
        <v>1</v>
      </c>
      <c r="CB11" s="14" t="s">
        <v>69</v>
      </c>
      <c r="CC11" s="149" t="s">
        <v>511</v>
      </c>
      <c r="CD11" s="14" t="s">
        <v>32</v>
      </c>
      <c r="CE11" s="15">
        <v>16888.636351652305</v>
      </c>
      <c r="CF11" s="149">
        <v>999</v>
      </c>
      <c r="CG11" s="149">
        <v>48</v>
      </c>
      <c r="CH11" s="144">
        <v>1023</v>
      </c>
      <c r="CI11" s="144">
        <v>47</v>
      </c>
      <c r="CJ11" s="144">
        <v>-24</v>
      </c>
      <c r="CK11" s="144">
        <v>1</v>
      </c>
      <c r="CL11" s="150">
        <f t="shared" si="11"/>
        <v>-10</v>
      </c>
      <c r="CM11" s="150">
        <f t="shared" si="12"/>
        <v>1</v>
      </c>
      <c r="CN11" s="286">
        <v>16772.378034032605</v>
      </c>
      <c r="CO11" s="286">
        <v>12242.456151720544</v>
      </c>
      <c r="CP11" s="148">
        <f t="shared" si="2"/>
        <v>1</v>
      </c>
      <c r="CQ11" s="151" t="s">
        <v>32</v>
      </c>
      <c r="CR11" s="151" t="s">
        <v>32</v>
      </c>
      <c r="CS11" s="151" t="s">
        <v>1151</v>
      </c>
      <c r="CT11" s="151" t="s">
        <v>69</v>
      </c>
      <c r="CU11" s="151" t="s">
        <v>1158</v>
      </c>
      <c r="CV11" s="152">
        <v>311</v>
      </c>
      <c r="CW11" s="153">
        <v>2</v>
      </c>
      <c r="CX11" s="153">
        <v>13</v>
      </c>
      <c r="CY11" s="153">
        <v>25</v>
      </c>
      <c r="CZ11" s="153">
        <v>2</v>
      </c>
      <c r="DA11" s="154">
        <v>27</v>
      </c>
      <c r="DB11" s="155">
        <v>411</v>
      </c>
      <c r="DC11" s="156">
        <v>10</v>
      </c>
      <c r="DD11" s="156">
        <v>25</v>
      </c>
      <c r="DE11" s="156">
        <v>47</v>
      </c>
      <c r="DF11" s="156">
        <v>4</v>
      </c>
      <c r="DG11" s="156">
        <v>0</v>
      </c>
      <c r="DH11" s="156">
        <v>0</v>
      </c>
      <c r="DI11" s="157">
        <v>51</v>
      </c>
      <c r="DJ11" s="158">
        <v>249</v>
      </c>
      <c r="DK11" s="159">
        <v>7</v>
      </c>
      <c r="DL11" s="159">
        <v>11</v>
      </c>
      <c r="DM11" s="159">
        <v>17</v>
      </c>
      <c r="DN11" s="159">
        <v>2</v>
      </c>
      <c r="DO11" s="159">
        <v>0</v>
      </c>
      <c r="DP11" s="159">
        <v>0</v>
      </c>
      <c r="DQ11" s="160">
        <v>19</v>
      </c>
      <c r="DR11" s="161">
        <v>0</v>
      </c>
      <c r="DS11" s="162">
        <v>0</v>
      </c>
      <c r="DT11" s="162">
        <v>0</v>
      </c>
      <c r="DU11" s="162">
        <v>0</v>
      </c>
      <c r="DV11" s="162">
        <v>0</v>
      </c>
      <c r="DW11" s="163">
        <v>0</v>
      </c>
      <c r="DX11" s="164">
        <v>971</v>
      </c>
      <c r="DY11" s="165">
        <v>19</v>
      </c>
      <c r="DZ11" s="165">
        <v>49</v>
      </c>
      <c r="EA11" s="166">
        <v>89</v>
      </c>
      <c r="EB11" s="166">
        <v>8</v>
      </c>
      <c r="EC11" s="166">
        <v>0</v>
      </c>
      <c r="ED11" s="166">
        <v>0</v>
      </c>
      <c r="EE11" s="167">
        <v>97</v>
      </c>
      <c r="EF11" s="168"/>
      <c r="EG11" s="168"/>
      <c r="EH11" s="169"/>
      <c r="EI11" s="169"/>
      <c r="EJ11" s="169"/>
      <c r="EK11" s="169"/>
      <c r="EL11" s="169"/>
      <c r="EM11" s="169"/>
      <c r="EN11" s="169"/>
      <c r="EO11" s="169"/>
      <c r="EP11" s="169"/>
      <c r="EQ11" s="169"/>
      <c r="ER11" s="169"/>
      <c r="ES11" s="169"/>
      <c r="ET11" s="170">
        <v>3634.55008681331</v>
      </c>
      <c r="EU11" s="170">
        <v>5677.813023074682</v>
      </c>
      <c r="EV11" s="171">
        <v>9312.363109887992</v>
      </c>
      <c r="EW11" s="168">
        <v>1</v>
      </c>
      <c r="EX11" s="168">
        <v>1</v>
      </c>
      <c r="EY11" s="168">
        <v>1</v>
      </c>
      <c r="EZ11" s="168">
        <v>1</v>
      </c>
      <c r="FA11" s="172">
        <f t="shared" si="13"/>
        <v>-18</v>
      </c>
      <c r="FB11" s="172">
        <f t="shared" si="14"/>
        <v>0</v>
      </c>
      <c r="FC11" s="286">
        <f>(CO11+FA11*Foglio1!$L$17+Foglio1!$I$17*base!FB11)*(1-Foglio1!$L$27)</f>
        <v>9376.211205989697</v>
      </c>
      <c r="FD11" s="203"/>
      <c r="FE11" s="203"/>
      <c r="FF11" s="203"/>
      <c r="FH11" s="203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</row>
    <row r="12" spans="1:179" s="191" customFormat="1" ht="24.75" customHeight="1">
      <c r="A12" s="145">
        <v>8</v>
      </c>
      <c r="B12" s="145" t="str">
        <f t="shared" si="0"/>
        <v>IC</v>
      </c>
      <c r="C12" s="145" t="s">
        <v>62</v>
      </c>
      <c r="D12" s="143" t="s">
        <v>70</v>
      </c>
      <c r="E12" s="146" t="s">
        <v>570</v>
      </c>
      <c r="F12" s="146" t="s">
        <v>36</v>
      </c>
      <c r="G12" s="147">
        <v>10</v>
      </c>
      <c r="H12" s="147">
        <v>233</v>
      </c>
      <c r="I12" s="147">
        <v>20</v>
      </c>
      <c r="J12" s="147">
        <v>1</v>
      </c>
      <c r="K12" s="147">
        <f t="shared" si="1"/>
        <v>21</v>
      </c>
      <c r="L12" s="147">
        <v>24</v>
      </c>
      <c r="M12" s="147">
        <v>443</v>
      </c>
      <c r="N12" s="147">
        <v>43</v>
      </c>
      <c r="O12" s="147">
        <v>2</v>
      </c>
      <c r="P12" s="147">
        <v>45</v>
      </c>
      <c r="Q12" s="147">
        <v>15</v>
      </c>
      <c r="R12" s="147">
        <v>358</v>
      </c>
      <c r="S12" s="147">
        <v>21</v>
      </c>
      <c r="T12" s="147">
        <v>3</v>
      </c>
      <c r="U12" s="147">
        <f t="shared" si="3"/>
        <v>24</v>
      </c>
      <c r="V12" s="147">
        <v>30</v>
      </c>
      <c r="W12" s="147">
        <v>10</v>
      </c>
      <c r="X12" s="147">
        <v>255</v>
      </c>
      <c r="Y12" s="147">
        <v>20</v>
      </c>
      <c r="Z12" s="147">
        <v>2</v>
      </c>
      <c r="AA12" s="147">
        <f t="shared" si="4"/>
        <v>22</v>
      </c>
      <c r="AB12" s="147">
        <v>24</v>
      </c>
      <c r="AC12" s="147">
        <v>437</v>
      </c>
      <c r="AD12" s="147">
        <v>43</v>
      </c>
      <c r="AE12" s="147">
        <v>5</v>
      </c>
      <c r="AF12" s="147">
        <v>48</v>
      </c>
      <c r="AG12" s="147">
        <v>15</v>
      </c>
      <c r="AH12" s="147">
        <v>359</v>
      </c>
      <c r="AI12" s="147">
        <v>29</v>
      </c>
      <c r="AJ12" s="147">
        <v>5</v>
      </c>
      <c r="AK12" s="147">
        <f t="shared" si="5"/>
        <v>34</v>
      </c>
      <c r="AL12" s="147">
        <v>30</v>
      </c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7"/>
      <c r="BJ12" s="147"/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>
        <f t="shared" si="6"/>
        <v>49</v>
      </c>
      <c r="BX12" s="147">
        <f t="shared" si="7"/>
        <v>1051</v>
      </c>
      <c r="BY12" s="147">
        <f t="shared" si="8"/>
        <v>104</v>
      </c>
      <c r="BZ12" s="147">
        <f t="shared" si="9"/>
        <v>30</v>
      </c>
      <c r="CA12" s="148">
        <f t="shared" si="10"/>
        <v>1</v>
      </c>
      <c r="CB12" s="14" t="s">
        <v>70</v>
      </c>
      <c r="CC12" s="149" t="s">
        <v>512</v>
      </c>
      <c r="CD12" s="14" t="s">
        <v>32</v>
      </c>
      <c r="CE12" s="15">
        <v>18126.575557093372</v>
      </c>
      <c r="CF12" s="149">
        <v>1052</v>
      </c>
      <c r="CG12" s="149">
        <v>49</v>
      </c>
      <c r="CH12" s="144">
        <v>1074</v>
      </c>
      <c r="CI12" s="144">
        <v>51</v>
      </c>
      <c r="CJ12" s="144">
        <v>-22</v>
      </c>
      <c r="CK12" s="144">
        <v>-2</v>
      </c>
      <c r="CL12" s="150">
        <f t="shared" si="11"/>
        <v>-1</v>
      </c>
      <c r="CM12" s="150">
        <f t="shared" si="12"/>
        <v>0</v>
      </c>
      <c r="CN12" s="286">
        <v>16974.938252845426</v>
      </c>
      <c r="CO12" s="286">
        <v>12310.891756914723</v>
      </c>
      <c r="CP12" s="148">
        <f t="shared" si="2"/>
        <v>1</v>
      </c>
      <c r="CQ12" s="151" t="s">
        <v>32</v>
      </c>
      <c r="CR12" s="151" t="s">
        <v>32</v>
      </c>
      <c r="CS12" s="151" t="s">
        <v>1151</v>
      </c>
      <c r="CT12" s="151" t="s">
        <v>70</v>
      </c>
      <c r="CU12" s="151" t="s">
        <v>1159</v>
      </c>
      <c r="CV12" s="152">
        <v>263</v>
      </c>
      <c r="CW12" s="153">
        <v>1</v>
      </c>
      <c r="CX12" s="153">
        <v>10</v>
      </c>
      <c r="CY12" s="153">
        <v>20</v>
      </c>
      <c r="CZ12" s="153">
        <v>1</v>
      </c>
      <c r="DA12" s="154">
        <v>21</v>
      </c>
      <c r="DB12" s="155">
        <v>465</v>
      </c>
      <c r="DC12" s="156">
        <v>11</v>
      </c>
      <c r="DD12" s="156">
        <v>25</v>
      </c>
      <c r="DE12" s="156">
        <v>44</v>
      </c>
      <c r="DF12" s="156">
        <v>5</v>
      </c>
      <c r="DG12" s="156">
        <v>0</v>
      </c>
      <c r="DH12" s="156">
        <v>0</v>
      </c>
      <c r="DI12" s="157">
        <v>49</v>
      </c>
      <c r="DJ12" s="158">
        <v>329</v>
      </c>
      <c r="DK12" s="159">
        <v>11</v>
      </c>
      <c r="DL12" s="159">
        <v>14</v>
      </c>
      <c r="DM12" s="159">
        <v>24</v>
      </c>
      <c r="DN12" s="159">
        <v>3</v>
      </c>
      <c r="DO12" s="159">
        <v>0</v>
      </c>
      <c r="DP12" s="159">
        <v>0</v>
      </c>
      <c r="DQ12" s="160">
        <v>27</v>
      </c>
      <c r="DR12" s="161">
        <v>0</v>
      </c>
      <c r="DS12" s="162">
        <v>0</v>
      </c>
      <c r="DT12" s="162">
        <v>0</v>
      </c>
      <c r="DU12" s="162">
        <v>0</v>
      </c>
      <c r="DV12" s="162">
        <v>0</v>
      </c>
      <c r="DW12" s="163">
        <v>0</v>
      </c>
      <c r="DX12" s="164">
        <v>1057</v>
      </c>
      <c r="DY12" s="165">
        <v>23</v>
      </c>
      <c r="DZ12" s="165">
        <v>49</v>
      </c>
      <c r="EA12" s="166">
        <v>88</v>
      </c>
      <c r="EB12" s="166">
        <v>9</v>
      </c>
      <c r="EC12" s="166">
        <v>0</v>
      </c>
      <c r="ED12" s="166">
        <v>0</v>
      </c>
      <c r="EE12" s="167">
        <v>97</v>
      </c>
      <c r="EF12" s="168"/>
      <c r="EG12" s="168"/>
      <c r="EH12" s="169"/>
      <c r="EI12" s="169"/>
      <c r="EJ12" s="169"/>
      <c r="EK12" s="169"/>
      <c r="EL12" s="169"/>
      <c r="EM12" s="169"/>
      <c r="EN12" s="169"/>
      <c r="EO12" s="169"/>
      <c r="EP12" s="169"/>
      <c r="EQ12" s="169"/>
      <c r="ER12" s="169"/>
      <c r="ES12" s="169"/>
      <c r="ET12" s="170">
        <v>4056.3133574117564</v>
      </c>
      <c r="EU12" s="170">
        <v>5792.5318531920975</v>
      </c>
      <c r="EV12" s="171">
        <v>9848.845210603853</v>
      </c>
      <c r="EW12" s="168">
        <v>1</v>
      </c>
      <c r="EX12" s="168">
        <v>1</v>
      </c>
      <c r="EY12" s="168">
        <v>1</v>
      </c>
      <c r="EZ12" s="168">
        <v>1</v>
      </c>
      <c r="FA12" s="172">
        <f t="shared" si="13"/>
        <v>6</v>
      </c>
      <c r="FB12" s="172">
        <f t="shared" si="14"/>
        <v>0</v>
      </c>
      <c r="FC12" s="286">
        <f>(CO12+FA12*Foglio1!$L$17+Foglio1!$I$17*base!FB12)*(1-Foglio1!$L$27)</f>
        <v>9499.621166376954</v>
      </c>
      <c r="FD12" s="203"/>
      <c r="FE12" s="203"/>
      <c r="FF12" s="203"/>
      <c r="FH12" s="203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</row>
    <row r="13" spans="1:179" s="191" customFormat="1" ht="24.75" customHeight="1">
      <c r="A13" s="145">
        <v>9</v>
      </c>
      <c r="B13" s="145" t="str">
        <f t="shared" si="0"/>
        <v>IC</v>
      </c>
      <c r="C13" s="145" t="s">
        <v>62</v>
      </c>
      <c r="D13" s="143" t="s">
        <v>71</v>
      </c>
      <c r="E13" s="146" t="s">
        <v>571</v>
      </c>
      <c r="F13" s="146" t="s">
        <v>36</v>
      </c>
      <c r="G13" s="147">
        <v>14</v>
      </c>
      <c r="H13" s="147">
        <v>367</v>
      </c>
      <c r="I13" s="147">
        <v>28</v>
      </c>
      <c r="J13" s="147">
        <v>1</v>
      </c>
      <c r="K13" s="147">
        <f t="shared" si="1"/>
        <v>29</v>
      </c>
      <c r="L13" s="147">
        <v>30</v>
      </c>
      <c r="M13" s="147">
        <v>628</v>
      </c>
      <c r="N13" s="147">
        <v>49</v>
      </c>
      <c r="O13" s="147">
        <v>3</v>
      </c>
      <c r="P13" s="147">
        <v>52</v>
      </c>
      <c r="Q13" s="147">
        <v>12</v>
      </c>
      <c r="R13" s="147">
        <v>275</v>
      </c>
      <c r="S13" s="147">
        <v>20</v>
      </c>
      <c r="T13" s="147">
        <v>3</v>
      </c>
      <c r="U13" s="147">
        <f t="shared" si="3"/>
        <v>23</v>
      </c>
      <c r="V13" s="147">
        <v>34</v>
      </c>
      <c r="W13" s="147">
        <v>14</v>
      </c>
      <c r="X13" s="147">
        <v>367</v>
      </c>
      <c r="Y13" s="147">
        <v>28</v>
      </c>
      <c r="Z13" s="147">
        <v>3</v>
      </c>
      <c r="AA13" s="147">
        <f t="shared" si="4"/>
        <v>31</v>
      </c>
      <c r="AB13" s="147">
        <v>30</v>
      </c>
      <c r="AC13" s="147">
        <v>630</v>
      </c>
      <c r="AD13" s="147">
        <v>49</v>
      </c>
      <c r="AE13" s="147">
        <v>7</v>
      </c>
      <c r="AF13" s="147">
        <v>56</v>
      </c>
      <c r="AG13" s="147">
        <v>12</v>
      </c>
      <c r="AH13" s="147">
        <v>273</v>
      </c>
      <c r="AI13" s="147">
        <v>25</v>
      </c>
      <c r="AJ13" s="147">
        <v>5</v>
      </c>
      <c r="AK13" s="147">
        <f t="shared" si="5"/>
        <v>30</v>
      </c>
      <c r="AL13" s="147">
        <v>34</v>
      </c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>
        <f t="shared" si="6"/>
        <v>56</v>
      </c>
      <c r="BX13" s="147">
        <f t="shared" si="7"/>
        <v>1270</v>
      </c>
      <c r="BY13" s="147">
        <f t="shared" si="8"/>
        <v>117</v>
      </c>
      <c r="BZ13" s="147">
        <f t="shared" si="9"/>
        <v>34</v>
      </c>
      <c r="CA13" s="148">
        <f t="shared" si="10"/>
        <v>1</v>
      </c>
      <c r="CB13" s="14" t="s">
        <v>71</v>
      </c>
      <c r="CC13" s="149" t="s">
        <v>513</v>
      </c>
      <c r="CD13" s="14" t="s">
        <v>32</v>
      </c>
      <c r="CE13" s="15">
        <v>18642.114508383067</v>
      </c>
      <c r="CF13" s="149">
        <v>1279</v>
      </c>
      <c r="CG13" s="149">
        <v>56</v>
      </c>
      <c r="CH13" s="144">
        <v>1144</v>
      </c>
      <c r="CI13" s="144">
        <v>53</v>
      </c>
      <c r="CJ13" s="144">
        <v>135</v>
      </c>
      <c r="CK13" s="144">
        <v>3</v>
      </c>
      <c r="CL13" s="150">
        <f t="shared" si="11"/>
        <v>-9</v>
      </c>
      <c r="CM13" s="150">
        <f t="shared" si="12"/>
        <v>0</v>
      </c>
      <c r="CN13" s="286">
        <v>20994.243283315183</v>
      </c>
      <c r="CO13" s="286">
        <v>15197.6836617701</v>
      </c>
      <c r="CP13" s="148">
        <f t="shared" si="2"/>
        <v>1</v>
      </c>
      <c r="CQ13" s="151" t="s">
        <v>32</v>
      </c>
      <c r="CR13" s="151" t="s">
        <v>32</v>
      </c>
      <c r="CS13" s="151" t="s">
        <v>1151</v>
      </c>
      <c r="CT13" s="151" t="s">
        <v>71</v>
      </c>
      <c r="CU13" s="151" t="s">
        <v>1160</v>
      </c>
      <c r="CV13" s="152">
        <v>358</v>
      </c>
      <c r="CW13" s="153">
        <v>6</v>
      </c>
      <c r="CX13" s="153">
        <v>14</v>
      </c>
      <c r="CY13" s="153">
        <v>28</v>
      </c>
      <c r="CZ13" s="153">
        <v>3</v>
      </c>
      <c r="DA13" s="154">
        <v>31</v>
      </c>
      <c r="DB13" s="155">
        <v>651</v>
      </c>
      <c r="DC13" s="156">
        <v>11</v>
      </c>
      <c r="DD13" s="156">
        <v>30</v>
      </c>
      <c r="DE13" s="156">
        <v>49</v>
      </c>
      <c r="DF13" s="156">
        <v>7</v>
      </c>
      <c r="DG13" s="156">
        <v>0</v>
      </c>
      <c r="DH13" s="156">
        <v>0</v>
      </c>
      <c r="DI13" s="157">
        <v>56</v>
      </c>
      <c r="DJ13" s="158">
        <v>263</v>
      </c>
      <c r="DK13" s="159">
        <v>12</v>
      </c>
      <c r="DL13" s="159">
        <v>12</v>
      </c>
      <c r="DM13" s="159">
        <v>20</v>
      </c>
      <c r="DN13" s="159">
        <v>3</v>
      </c>
      <c r="DO13" s="159">
        <v>0</v>
      </c>
      <c r="DP13" s="159">
        <v>0</v>
      </c>
      <c r="DQ13" s="160">
        <v>23</v>
      </c>
      <c r="DR13" s="161">
        <v>0</v>
      </c>
      <c r="DS13" s="162">
        <v>0</v>
      </c>
      <c r="DT13" s="162">
        <v>0</v>
      </c>
      <c r="DU13" s="162">
        <v>0</v>
      </c>
      <c r="DV13" s="162">
        <v>0</v>
      </c>
      <c r="DW13" s="163">
        <v>0</v>
      </c>
      <c r="DX13" s="164">
        <v>1272</v>
      </c>
      <c r="DY13" s="165">
        <v>29</v>
      </c>
      <c r="DZ13" s="165">
        <v>56</v>
      </c>
      <c r="EA13" s="166">
        <v>97</v>
      </c>
      <c r="EB13" s="166">
        <v>13</v>
      </c>
      <c r="EC13" s="166">
        <v>0</v>
      </c>
      <c r="ED13" s="166">
        <v>0</v>
      </c>
      <c r="EE13" s="167">
        <v>110</v>
      </c>
      <c r="EF13" s="168"/>
      <c r="EG13" s="168"/>
      <c r="EH13" s="169"/>
      <c r="EI13" s="169"/>
      <c r="EJ13" s="169"/>
      <c r="EK13" s="169"/>
      <c r="EL13" s="169"/>
      <c r="EM13" s="169"/>
      <c r="EN13" s="169"/>
      <c r="EO13" s="169"/>
      <c r="EP13" s="169"/>
      <c r="EQ13" s="169"/>
      <c r="ER13" s="169"/>
      <c r="ES13" s="169"/>
      <c r="ET13" s="170">
        <v>4710.960299166634</v>
      </c>
      <c r="EU13" s="170">
        <v>6446.775702660197</v>
      </c>
      <c r="EV13" s="171">
        <v>11157.73600182683</v>
      </c>
      <c r="EW13" s="168">
        <v>1</v>
      </c>
      <c r="EX13" s="168">
        <v>1</v>
      </c>
      <c r="EY13" s="168">
        <v>1</v>
      </c>
      <c r="EZ13" s="168">
        <v>1</v>
      </c>
      <c r="FA13" s="172">
        <f t="shared" si="13"/>
        <v>2</v>
      </c>
      <c r="FB13" s="172">
        <f t="shared" si="14"/>
        <v>0</v>
      </c>
      <c r="FC13" s="286">
        <f>(CO13+FA13*Foglio1!$L$17+Foglio1!$I$17*base!FB13)*(1-Foglio1!$L$27)</f>
        <v>11711.267711048376</v>
      </c>
      <c r="FD13" s="203"/>
      <c r="FE13" s="203"/>
      <c r="FF13" s="203"/>
      <c r="FH13" s="203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</row>
    <row r="14" spans="1:179" s="191" customFormat="1" ht="24.75" customHeight="1">
      <c r="A14" s="145">
        <v>10</v>
      </c>
      <c r="B14" s="145" t="str">
        <f t="shared" si="0"/>
        <v>IC</v>
      </c>
      <c r="C14" s="145" t="s">
        <v>62</v>
      </c>
      <c r="D14" s="143" t="s">
        <v>72</v>
      </c>
      <c r="E14" s="146" t="s">
        <v>572</v>
      </c>
      <c r="F14" s="146" t="s">
        <v>73</v>
      </c>
      <c r="G14" s="147">
        <v>10</v>
      </c>
      <c r="H14" s="147">
        <v>222</v>
      </c>
      <c r="I14" s="147">
        <v>19</v>
      </c>
      <c r="J14" s="147">
        <v>2</v>
      </c>
      <c r="K14" s="147">
        <f t="shared" si="1"/>
        <v>21</v>
      </c>
      <c r="L14" s="147">
        <v>26</v>
      </c>
      <c r="M14" s="147">
        <v>417</v>
      </c>
      <c r="N14" s="147">
        <v>45</v>
      </c>
      <c r="O14" s="147">
        <v>1</v>
      </c>
      <c r="P14" s="147">
        <v>46</v>
      </c>
      <c r="Q14" s="147">
        <v>15</v>
      </c>
      <c r="R14" s="147">
        <v>268</v>
      </c>
      <c r="S14" s="147">
        <v>25</v>
      </c>
      <c r="T14" s="147">
        <v>0</v>
      </c>
      <c r="U14" s="147">
        <f t="shared" si="3"/>
        <v>25</v>
      </c>
      <c r="V14" s="147">
        <v>32</v>
      </c>
      <c r="W14" s="147">
        <v>10</v>
      </c>
      <c r="X14" s="147">
        <v>230</v>
      </c>
      <c r="Y14" s="147">
        <v>19</v>
      </c>
      <c r="Z14" s="147">
        <v>3</v>
      </c>
      <c r="AA14" s="147">
        <f t="shared" si="4"/>
        <v>22</v>
      </c>
      <c r="AB14" s="147">
        <v>26</v>
      </c>
      <c r="AC14" s="147">
        <v>412</v>
      </c>
      <c r="AD14" s="147">
        <v>46</v>
      </c>
      <c r="AE14" s="147">
        <v>5</v>
      </c>
      <c r="AF14" s="147">
        <v>51</v>
      </c>
      <c r="AG14" s="147">
        <v>15</v>
      </c>
      <c r="AH14" s="147">
        <v>269</v>
      </c>
      <c r="AI14" s="147">
        <v>36</v>
      </c>
      <c r="AJ14" s="147">
        <v>2</v>
      </c>
      <c r="AK14" s="147">
        <f t="shared" si="5"/>
        <v>38</v>
      </c>
      <c r="AL14" s="147">
        <v>33</v>
      </c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>
        <f t="shared" si="6"/>
        <v>51</v>
      </c>
      <c r="BX14" s="147">
        <f t="shared" si="7"/>
        <v>911</v>
      </c>
      <c r="BY14" s="147">
        <f t="shared" si="8"/>
        <v>111</v>
      </c>
      <c r="BZ14" s="147">
        <f t="shared" si="9"/>
        <v>33</v>
      </c>
      <c r="CA14" s="148">
        <f t="shared" si="10"/>
        <v>1</v>
      </c>
      <c r="CB14" s="14" t="s">
        <v>72</v>
      </c>
      <c r="CC14" s="149" t="s">
        <v>496</v>
      </c>
      <c r="CD14" s="14" t="s">
        <v>497</v>
      </c>
      <c r="CE14" s="15">
        <v>17279.67371067546</v>
      </c>
      <c r="CF14" s="149">
        <v>920</v>
      </c>
      <c r="CG14" s="149">
        <v>52</v>
      </c>
      <c r="CH14" s="144">
        <v>892</v>
      </c>
      <c r="CI14" s="144">
        <v>53</v>
      </c>
      <c r="CJ14" s="144">
        <v>28</v>
      </c>
      <c r="CK14" s="144">
        <v>-1</v>
      </c>
      <c r="CL14" s="150">
        <f t="shared" si="11"/>
        <v>-9</v>
      </c>
      <c r="CM14" s="150">
        <f t="shared" si="12"/>
        <v>-1</v>
      </c>
      <c r="CN14" s="286">
        <v>17049.38622892536</v>
      </c>
      <c r="CO14" s="286">
        <v>12224.70985302685</v>
      </c>
      <c r="CP14" s="148">
        <f t="shared" si="2"/>
        <v>1</v>
      </c>
      <c r="CQ14" s="151" t="s">
        <v>32</v>
      </c>
      <c r="CR14" s="151" t="s">
        <v>497</v>
      </c>
      <c r="CS14" s="151" t="s">
        <v>1151</v>
      </c>
      <c r="CT14" s="151" t="s">
        <v>72</v>
      </c>
      <c r="CU14" s="151" t="s">
        <v>497</v>
      </c>
      <c r="CV14" s="152">
        <v>251</v>
      </c>
      <c r="CW14" s="153">
        <v>3</v>
      </c>
      <c r="CX14" s="153">
        <v>10</v>
      </c>
      <c r="CY14" s="153">
        <v>20</v>
      </c>
      <c r="CZ14" s="153">
        <v>2</v>
      </c>
      <c r="DA14" s="154">
        <v>22</v>
      </c>
      <c r="DB14" s="155">
        <v>413</v>
      </c>
      <c r="DC14" s="156">
        <v>13</v>
      </c>
      <c r="DD14" s="156">
        <v>28</v>
      </c>
      <c r="DE14" s="156">
        <v>47</v>
      </c>
      <c r="DF14" s="156">
        <v>8</v>
      </c>
      <c r="DG14" s="156">
        <v>0</v>
      </c>
      <c r="DH14" s="156">
        <v>0</v>
      </c>
      <c r="DI14" s="157">
        <v>55</v>
      </c>
      <c r="DJ14" s="158">
        <v>255</v>
      </c>
      <c r="DK14" s="159">
        <v>1</v>
      </c>
      <c r="DL14" s="159">
        <v>15</v>
      </c>
      <c r="DM14" s="159">
        <v>25</v>
      </c>
      <c r="DN14" s="159">
        <v>0</v>
      </c>
      <c r="DO14" s="159">
        <v>0</v>
      </c>
      <c r="DP14" s="159">
        <v>0</v>
      </c>
      <c r="DQ14" s="160">
        <v>25</v>
      </c>
      <c r="DR14" s="161">
        <v>0</v>
      </c>
      <c r="DS14" s="162">
        <v>0</v>
      </c>
      <c r="DT14" s="162">
        <v>0</v>
      </c>
      <c r="DU14" s="162">
        <v>0</v>
      </c>
      <c r="DV14" s="162">
        <v>0</v>
      </c>
      <c r="DW14" s="163">
        <v>0</v>
      </c>
      <c r="DX14" s="164">
        <v>919</v>
      </c>
      <c r="DY14" s="165">
        <v>17</v>
      </c>
      <c r="DZ14" s="165">
        <v>53</v>
      </c>
      <c r="EA14" s="166">
        <v>92</v>
      </c>
      <c r="EB14" s="166">
        <v>10</v>
      </c>
      <c r="EC14" s="166">
        <v>0</v>
      </c>
      <c r="ED14" s="166">
        <v>0</v>
      </c>
      <c r="EE14" s="167">
        <v>102</v>
      </c>
      <c r="EF14" s="168"/>
      <c r="EG14" s="168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70">
        <v>3481.29657014654</v>
      </c>
      <c r="EU14" s="170">
        <v>6246.297276888886</v>
      </c>
      <c r="EV14" s="171">
        <v>9727.593847035427</v>
      </c>
      <c r="EW14" s="168">
        <v>1</v>
      </c>
      <c r="EX14" s="168">
        <v>1</v>
      </c>
      <c r="EY14" s="168">
        <v>1</v>
      </c>
      <c r="EZ14" s="168">
        <v>1</v>
      </c>
      <c r="FA14" s="172">
        <f t="shared" si="13"/>
        <v>8</v>
      </c>
      <c r="FB14" s="172">
        <f t="shared" si="14"/>
        <v>2</v>
      </c>
      <c r="FC14" s="286">
        <f>(CO14+FA14*Foglio1!$L$17+Foglio1!$I$17*base!FB14)*(1-Foglio1!$L$27)</f>
        <v>9620.915468043631</v>
      </c>
      <c r="FD14" s="203"/>
      <c r="FE14" s="203"/>
      <c r="FF14" s="203"/>
      <c r="FH14" s="203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</row>
    <row r="15" spans="1:179" s="191" customFormat="1" ht="21" customHeight="1">
      <c r="A15" s="145">
        <v>11</v>
      </c>
      <c r="B15" s="145" t="str">
        <f t="shared" si="0"/>
        <v>IC</v>
      </c>
      <c r="C15" s="145" t="s">
        <v>62</v>
      </c>
      <c r="D15" s="143" t="s">
        <v>74</v>
      </c>
      <c r="E15" s="146" t="s">
        <v>573</v>
      </c>
      <c r="F15" s="146" t="s">
        <v>75</v>
      </c>
      <c r="G15" s="147">
        <v>9</v>
      </c>
      <c r="H15" s="147">
        <v>188</v>
      </c>
      <c r="I15" s="147">
        <v>18</v>
      </c>
      <c r="J15" s="147">
        <v>1</v>
      </c>
      <c r="K15" s="147">
        <f t="shared" si="1"/>
        <v>19</v>
      </c>
      <c r="L15" s="147">
        <v>17</v>
      </c>
      <c r="M15" s="147">
        <v>318</v>
      </c>
      <c r="N15" s="147">
        <v>27</v>
      </c>
      <c r="O15" s="147">
        <v>2</v>
      </c>
      <c r="P15" s="147">
        <v>29</v>
      </c>
      <c r="Q15" s="147">
        <v>9</v>
      </c>
      <c r="R15" s="147">
        <v>188</v>
      </c>
      <c r="S15" s="147">
        <v>15</v>
      </c>
      <c r="T15" s="147">
        <v>2</v>
      </c>
      <c r="U15" s="147">
        <f t="shared" si="3"/>
        <v>17</v>
      </c>
      <c r="V15" s="147">
        <v>24</v>
      </c>
      <c r="W15" s="147">
        <v>9</v>
      </c>
      <c r="X15" s="147">
        <v>203</v>
      </c>
      <c r="Y15" s="147">
        <v>18</v>
      </c>
      <c r="Z15" s="147">
        <v>2</v>
      </c>
      <c r="AA15" s="147">
        <f t="shared" si="4"/>
        <v>20</v>
      </c>
      <c r="AB15" s="147">
        <v>17</v>
      </c>
      <c r="AC15" s="147">
        <v>321</v>
      </c>
      <c r="AD15" s="147">
        <v>27</v>
      </c>
      <c r="AE15" s="147">
        <v>7</v>
      </c>
      <c r="AF15" s="147">
        <v>34</v>
      </c>
      <c r="AG15" s="147">
        <v>9</v>
      </c>
      <c r="AH15" s="147">
        <v>189</v>
      </c>
      <c r="AI15" s="147">
        <v>17</v>
      </c>
      <c r="AJ15" s="147">
        <v>3</v>
      </c>
      <c r="AK15" s="147">
        <f t="shared" si="5"/>
        <v>20</v>
      </c>
      <c r="AL15" s="147">
        <v>24</v>
      </c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>
        <f t="shared" si="6"/>
        <v>35</v>
      </c>
      <c r="BX15" s="147">
        <f t="shared" si="7"/>
        <v>713</v>
      </c>
      <c r="BY15" s="147">
        <f t="shared" si="8"/>
        <v>74</v>
      </c>
      <c r="BZ15" s="147">
        <f t="shared" si="9"/>
        <v>24</v>
      </c>
      <c r="CA15" s="148">
        <f t="shared" si="10"/>
        <v>1</v>
      </c>
      <c r="CB15" s="14" t="s">
        <v>74</v>
      </c>
      <c r="CC15" s="149" t="s">
        <v>507</v>
      </c>
      <c r="CD15" s="14" t="s">
        <v>508</v>
      </c>
      <c r="CE15" s="15">
        <v>12137.127530834778</v>
      </c>
      <c r="CF15" s="149">
        <v>695</v>
      </c>
      <c r="CG15" s="149">
        <v>35</v>
      </c>
      <c r="CH15" s="144">
        <v>691</v>
      </c>
      <c r="CI15" s="144">
        <v>35</v>
      </c>
      <c r="CJ15" s="144">
        <v>4</v>
      </c>
      <c r="CK15" s="144">
        <v>0</v>
      </c>
      <c r="CL15" s="150">
        <f t="shared" si="11"/>
        <v>18</v>
      </c>
      <c r="CM15" s="150">
        <f t="shared" si="12"/>
        <v>0</v>
      </c>
      <c r="CN15" s="286">
        <v>12043.107656159675</v>
      </c>
      <c r="CO15" s="286">
        <v>8802.014800165505</v>
      </c>
      <c r="CP15" s="148">
        <f t="shared" si="2"/>
        <v>1</v>
      </c>
      <c r="CQ15" s="151" t="s">
        <v>32</v>
      </c>
      <c r="CR15" s="151" t="s">
        <v>508</v>
      </c>
      <c r="CS15" s="151" t="s">
        <v>1151</v>
      </c>
      <c r="CT15" s="151" t="s">
        <v>74</v>
      </c>
      <c r="CU15" s="151" t="s">
        <v>508</v>
      </c>
      <c r="CV15" s="152">
        <v>202</v>
      </c>
      <c r="CW15" s="153">
        <v>6</v>
      </c>
      <c r="CX15" s="153">
        <v>9</v>
      </c>
      <c r="CY15" s="153">
        <v>18</v>
      </c>
      <c r="CZ15" s="153">
        <v>2</v>
      </c>
      <c r="DA15" s="154">
        <v>20</v>
      </c>
      <c r="DB15" s="155">
        <v>330</v>
      </c>
      <c r="DC15" s="156">
        <v>16</v>
      </c>
      <c r="DD15" s="156">
        <v>17</v>
      </c>
      <c r="DE15" s="156">
        <v>26</v>
      </c>
      <c r="DF15" s="156">
        <v>8</v>
      </c>
      <c r="DG15" s="156">
        <v>0</v>
      </c>
      <c r="DH15" s="156">
        <v>0</v>
      </c>
      <c r="DI15" s="157">
        <v>34</v>
      </c>
      <c r="DJ15" s="158">
        <v>190</v>
      </c>
      <c r="DK15" s="159">
        <v>4</v>
      </c>
      <c r="DL15" s="159">
        <v>9</v>
      </c>
      <c r="DM15" s="159">
        <v>15</v>
      </c>
      <c r="DN15" s="159">
        <v>3</v>
      </c>
      <c r="DO15" s="159">
        <v>0</v>
      </c>
      <c r="DP15" s="159">
        <v>0</v>
      </c>
      <c r="DQ15" s="160">
        <v>18</v>
      </c>
      <c r="DR15" s="161">
        <v>0</v>
      </c>
      <c r="DS15" s="162">
        <v>0</v>
      </c>
      <c r="DT15" s="162">
        <v>0</v>
      </c>
      <c r="DU15" s="162">
        <v>0</v>
      </c>
      <c r="DV15" s="162">
        <v>0</v>
      </c>
      <c r="DW15" s="163">
        <v>0</v>
      </c>
      <c r="DX15" s="164">
        <v>722</v>
      </c>
      <c r="DY15" s="165">
        <v>26</v>
      </c>
      <c r="DZ15" s="165">
        <v>35</v>
      </c>
      <c r="EA15" s="166">
        <v>59</v>
      </c>
      <c r="EB15" s="166">
        <v>13</v>
      </c>
      <c r="EC15" s="166">
        <v>0</v>
      </c>
      <c r="ED15" s="166">
        <v>0</v>
      </c>
      <c r="EE15" s="167">
        <v>72</v>
      </c>
      <c r="EF15" s="168"/>
      <c r="EG15" s="168"/>
      <c r="EH15" s="169"/>
      <c r="EI15" s="169"/>
      <c r="EJ15" s="169"/>
      <c r="EK15" s="169"/>
      <c r="EL15" s="169"/>
      <c r="EM15" s="169"/>
      <c r="EN15" s="169"/>
      <c r="EO15" s="169"/>
      <c r="EP15" s="169"/>
      <c r="EQ15" s="169"/>
      <c r="ER15" s="169"/>
      <c r="ES15" s="169"/>
      <c r="ET15" s="170">
        <v>2721.0776055856913</v>
      </c>
      <c r="EU15" s="170">
        <v>4111.464498739748</v>
      </c>
      <c r="EV15" s="171">
        <v>6832.542104325439</v>
      </c>
      <c r="EW15" s="168">
        <v>1</v>
      </c>
      <c r="EX15" s="168">
        <v>1</v>
      </c>
      <c r="EY15" s="168">
        <v>1</v>
      </c>
      <c r="EZ15" s="168">
        <v>1</v>
      </c>
      <c r="FA15" s="172">
        <f t="shared" si="13"/>
        <v>9</v>
      </c>
      <c r="FB15" s="172">
        <f t="shared" si="14"/>
        <v>0</v>
      </c>
      <c r="FC15" s="286">
        <f>(CO15+FA15*Foglio1!$L$17+Foglio1!$I$17*base!FB15)*(1-Foglio1!$L$27)</f>
        <v>6805.893953738924</v>
      </c>
      <c r="FD15" s="203"/>
      <c r="FE15" s="203"/>
      <c r="FF15" s="203"/>
      <c r="FH15" s="203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</row>
    <row r="16" spans="1:179" s="191" customFormat="1" ht="24.75" customHeight="1">
      <c r="A16" s="145">
        <v>12</v>
      </c>
      <c r="B16" s="145" t="str">
        <f t="shared" si="0"/>
        <v>IC</v>
      </c>
      <c r="C16" s="145" t="s">
        <v>62</v>
      </c>
      <c r="D16" s="143" t="s">
        <v>76</v>
      </c>
      <c r="E16" s="146" t="s">
        <v>574</v>
      </c>
      <c r="F16" s="146" t="s">
        <v>77</v>
      </c>
      <c r="G16" s="147">
        <v>10</v>
      </c>
      <c r="H16" s="147">
        <v>236</v>
      </c>
      <c r="I16" s="147">
        <v>19</v>
      </c>
      <c r="J16" s="147"/>
      <c r="K16" s="147">
        <f t="shared" si="1"/>
        <v>19</v>
      </c>
      <c r="L16" s="147">
        <v>15</v>
      </c>
      <c r="M16" s="147">
        <v>303</v>
      </c>
      <c r="N16" s="147">
        <v>25</v>
      </c>
      <c r="O16" s="147">
        <v>3</v>
      </c>
      <c r="P16" s="147">
        <v>28</v>
      </c>
      <c r="Q16" s="147">
        <v>12</v>
      </c>
      <c r="R16" s="147">
        <v>293</v>
      </c>
      <c r="S16" s="147">
        <v>28</v>
      </c>
      <c r="T16" s="147">
        <v>2</v>
      </c>
      <c r="U16" s="147">
        <f t="shared" si="3"/>
        <v>30</v>
      </c>
      <c r="V16" s="147">
        <v>27</v>
      </c>
      <c r="W16" s="147">
        <v>10</v>
      </c>
      <c r="X16" s="147">
        <v>233</v>
      </c>
      <c r="Y16" s="147">
        <v>19</v>
      </c>
      <c r="Z16" s="147">
        <v>2</v>
      </c>
      <c r="AA16" s="147">
        <f t="shared" si="4"/>
        <v>21</v>
      </c>
      <c r="AB16" s="147">
        <v>15</v>
      </c>
      <c r="AC16" s="147">
        <v>302</v>
      </c>
      <c r="AD16" s="147">
        <v>25</v>
      </c>
      <c r="AE16" s="147">
        <v>5</v>
      </c>
      <c r="AF16" s="147">
        <v>30</v>
      </c>
      <c r="AG16" s="147">
        <v>12</v>
      </c>
      <c r="AH16" s="147">
        <v>295</v>
      </c>
      <c r="AI16" s="147">
        <v>36</v>
      </c>
      <c r="AJ16" s="147">
        <v>3</v>
      </c>
      <c r="AK16" s="147">
        <f t="shared" si="5"/>
        <v>39</v>
      </c>
      <c r="AL16" s="147">
        <v>27</v>
      </c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>
        <f t="shared" si="6"/>
        <v>37</v>
      </c>
      <c r="BX16" s="147">
        <f t="shared" si="7"/>
        <v>830</v>
      </c>
      <c r="BY16" s="147">
        <f t="shared" si="8"/>
        <v>90</v>
      </c>
      <c r="BZ16" s="147">
        <f t="shared" si="9"/>
        <v>27</v>
      </c>
      <c r="CA16" s="148">
        <f t="shared" si="10"/>
        <v>1</v>
      </c>
      <c r="CB16" s="14" t="s">
        <v>76</v>
      </c>
      <c r="CC16" s="149" t="s">
        <v>528</v>
      </c>
      <c r="CD16" s="14" t="s">
        <v>529</v>
      </c>
      <c r="CE16" s="15">
        <v>13411.875769884304</v>
      </c>
      <c r="CF16" s="149">
        <v>837</v>
      </c>
      <c r="CG16" s="149">
        <v>37</v>
      </c>
      <c r="CH16" s="144">
        <v>809</v>
      </c>
      <c r="CI16" s="144">
        <v>36</v>
      </c>
      <c r="CJ16" s="144">
        <v>28</v>
      </c>
      <c r="CK16" s="144">
        <v>1</v>
      </c>
      <c r="CL16" s="150">
        <f t="shared" si="11"/>
        <v>-7</v>
      </c>
      <c r="CM16" s="150">
        <f t="shared" si="12"/>
        <v>0</v>
      </c>
      <c r="CN16" s="286">
        <v>13921.747551323806</v>
      </c>
      <c r="CO16" s="286">
        <v>10074.17666236326</v>
      </c>
      <c r="CP16" s="148">
        <f t="shared" si="2"/>
        <v>1</v>
      </c>
      <c r="CQ16" s="151" t="s">
        <v>32</v>
      </c>
      <c r="CR16" s="151" t="s">
        <v>529</v>
      </c>
      <c r="CS16" s="151" t="s">
        <v>1151</v>
      </c>
      <c r="CT16" s="151" t="s">
        <v>76</v>
      </c>
      <c r="CU16" s="151" t="s">
        <v>529</v>
      </c>
      <c r="CV16" s="152">
        <v>252</v>
      </c>
      <c r="CW16" s="153">
        <v>1</v>
      </c>
      <c r="CX16" s="153">
        <v>10</v>
      </c>
      <c r="CY16" s="153">
        <v>20</v>
      </c>
      <c r="CZ16" s="153">
        <v>1</v>
      </c>
      <c r="DA16" s="154">
        <v>21</v>
      </c>
      <c r="DB16" s="155">
        <v>330</v>
      </c>
      <c r="DC16" s="156">
        <v>9</v>
      </c>
      <c r="DD16" s="156">
        <v>18</v>
      </c>
      <c r="DE16" s="156">
        <v>30</v>
      </c>
      <c r="DF16" s="156">
        <v>7</v>
      </c>
      <c r="DG16" s="156">
        <v>0</v>
      </c>
      <c r="DH16" s="156">
        <v>0</v>
      </c>
      <c r="DI16" s="157">
        <v>37</v>
      </c>
      <c r="DJ16" s="158">
        <v>282</v>
      </c>
      <c r="DK16" s="159">
        <v>6</v>
      </c>
      <c r="DL16" s="159">
        <v>12</v>
      </c>
      <c r="DM16" s="159">
        <v>30</v>
      </c>
      <c r="DN16" s="159">
        <v>2</v>
      </c>
      <c r="DO16" s="159">
        <v>0</v>
      </c>
      <c r="DP16" s="159">
        <v>0</v>
      </c>
      <c r="DQ16" s="160">
        <v>32</v>
      </c>
      <c r="DR16" s="161">
        <v>0</v>
      </c>
      <c r="DS16" s="162">
        <v>0</v>
      </c>
      <c r="DT16" s="162">
        <v>0</v>
      </c>
      <c r="DU16" s="162">
        <v>0</v>
      </c>
      <c r="DV16" s="162">
        <v>0</v>
      </c>
      <c r="DW16" s="163">
        <v>0</v>
      </c>
      <c r="DX16" s="164">
        <v>864</v>
      </c>
      <c r="DY16" s="165">
        <v>16</v>
      </c>
      <c r="DZ16" s="165">
        <v>40</v>
      </c>
      <c r="EA16" s="166">
        <v>80</v>
      </c>
      <c r="EB16" s="166">
        <v>10</v>
      </c>
      <c r="EC16" s="166">
        <v>0</v>
      </c>
      <c r="ED16" s="166">
        <v>0</v>
      </c>
      <c r="EE16" s="167">
        <v>90</v>
      </c>
      <c r="EF16" s="168"/>
      <c r="EG16" s="168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70">
        <v>3314.1386894711213</v>
      </c>
      <c r="EU16" s="170">
        <v>4784.672448029596</v>
      </c>
      <c r="EV16" s="171">
        <v>8098.811137500717</v>
      </c>
      <c r="EW16" s="168">
        <v>1</v>
      </c>
      <c r="EX16" s="168">
        <v>1</v>
      </c>
      <c r="EY16" s="168">
        <v>1</v>
      </c>
      <c r="EZ16" s="168">
        <v>1</v>
      </c>
      <c r="FA16" s="172">
        <f t="shared" si="13"/>
        <v>34</v>
      </c>
      <c r="FB16" s="172">
        <f t="shared" si="14"/>
        <v>3</v>
      </c>
      <c r="FC16" s="286">
        <f>(CO16+FA16*Foglio1!$L$17+Foglio1!$I$17*base!FB16)*(1-Foglio1!$L$27)</f>
        <v>8132.0401209728825</v>
      </c>
      <c r="FD16" s="203"/>
      <c r="FE16" s="203"/>
      <c r="FF16" s="203"/>
      <c r="FH16" s="203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</row>
    <row r="17" spans="1:179" s="191" customFormat="1" ht="24.75" customHeight="1">
      <c r="A17" s="145">
        <v>13</v>
      </c>
      <c r="B17" s="145" t="str">
        <f t="shared" si="0"/>
        <v>IC</v>
      </c>
      <c r="C17" s="145" t="s">
        <v>62</v>
      </c>
      <c r="D17" s="143" t="s">
        <v>78</v>
      </c>
      <c r="E17" s="146" t="s">
        <v>575</v>
      </c>
      <c r="F17" s="146" t="s">
        <v>77</v>
      </c>
      <c r="G17" s="147">
        <v>8</v>
      </c>
      <c r="H17" s="147">
        <v>199</v>
      </c>
      <c r="I17" s="147">
        <v>16</v>
      </c>
      <c r="J17" s="147">
        <v>1</v>
      </c>
      <c r="K17" s="147">
        <f t="shared" si="1"/>
        <v>17</v>
      </c>
      <c r="L17" s="147">
        <v>20</v>
      </c>
      <c r="M17" s="147">
        <v>411</v>
      </c>
      <c r="N17" s="147">
        <v>34</v>
      </c>
      <c r="O17" s="147">
        <v>4</v>
      </c>
      <c r="P17" s="147">
        <v>38</v>
      </c>
      <c r="Q17" s="147">
        <v>9</v>
      </c>
      <c r="R17" s="147">
        <v>199</v>
      </c>
      <c r="S17" s="147">
        <v>16</v>
      </c>
      <c r="T17" s="147">
        <v>4</v>
      </c>
      <c r="U17" s="147">
        <f t="shared" si="3"/>
        <v>20</v>
      </c>
      <c r="V17" s="147">
        <v>28</v>
      </c>
      <c r="W17" s="147">
        <v>8</v>
      </c>
      <c r="X17" s="147">
        <v>208</v>
      </c>
      <c r="Y17" s="147">
        <v>16</v>
      </c>
      <c r="Z17" s="147">
        <v>3</v>
      </c>
      <c r="AA17" s="147">
        <f t="shared" si="4"/>
        <v>19</v>
      </c>
      <c r="AB17" s="147">
        <v>20</v>
      </c>
      <c r="AC17" s="147">
        <v>387</v>
      </c>
      <c r="AD17" s="147">
        <v>34</v>
      </c>
      <c r="AE17" s="147">
        <v>8</v>
      </c>
      <c r="AF17" s="147">
        <v>42</v>
      </c>
      <c r="AG17" s="147">
        <v>9</v>
      </c>
      <c r="AH17" s="147">
        <v>202</v>
      </c>
      <c r="AI17" s="147">
        <v>26</v>
      </c>
      <c r="AJ17" s="147">
        <v>7</v>
      </c>
      <c r="AK17" s="147">
        <f t="shared" si="5"/>
        <v>33</v>
      </c>
      <c r="AL17" s="147">
        <v>28</v>
      </c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>
        <f t="shared" si="6"/>
        <v>37</v>
      </c>
      <c r="BX17" s="147">
        <f t="shared" si="7"/>
        <v>797</v>
      </c>
      <c r="BY17" s="147">
        <f t="shared" si="8"/>
        <v>94</v>
      </c>
      <c r="BZ17" s="147">
        <f t="shared" si="9"/>
        <v>28</v>
      </c>
      <c r="CA17" s="148">
        <f t="shared" si="10"/>
        <v>1</v>
      </c>
      <c r="CB17" s="14" t="s">
        <v>78</v>
      </c>
      <c r="CC17" s="149" t="s">
        <v>545</v>
      </c>
      <c r="CD17" s="14" t="s">
        <v>529</v>
      </c>
      <c r="CE17" s="15">
        <v>12223.54592805035</v>
      </c>
      <c r="CF17" s="149">
        <v>791</v>
      </c>
      <c r="CG17" s="149">
        <v>36</v>
      </c>
      <c r="CH17" s="144">
        <v>752</v>
      </c>
      <c r="CI17" s="144">
        <v>34</v>
      </c>
      <c r="CJ17" s="144">
        <v>39</v>
      </c>
      <c r="CK17" s="144">
        <v>2</v>
      </c>
      <c r="CL17" s="150">
        <f t="shared" si="11"/>
        <v>6</v>
      </c>
      <c r="CM17" s="150">
        <f t="shared" si="12"/>
        <v>1</v>
      </c>
      <c r="CN17" s="286">
        <v>13218.971981476374</v>
      </c>
      <c r="CO17" s="286">
        <v>9722.67704550347</v>
      </c>
      <c r="CP17" s="148">
        <f t="shared" si="2"/>
        <v>1</v>
      </c>
      <c r="CQ17" s="151" t="s">
        <v>32</v>
      </c>
      <c r="CR17" s="151" t="s">
        <v>529</v>
      </c>
      <c r="CS17" s="151" t="s">
        <v>1151</v>
      </c>
      <c r="CT17" s="151" t="s">
        <v>78</v>
      </c>
      <c r="CU17" s="151" t="s">
        <v>1161</v>
      </c>
      <c r="CV17" s="152">
        <v>234</v>
      </c>
      <c r="CW17" s="153">
        <v>4</v>
      </c>
      <c r="CX17" s="153">
        <v>9</v>
      </c>
      <c r="CY17" s="153">
        <v>17</v>
      </c>
      <c r="CZ17" s="153">
        <v>2</v>
      </c>
      <c r="DA17" s="154">
        <v>19</v>
      </c>
      <c r="DB17" s="155">
        <v>421</v>
      </c>
      <c r="DC17" s="156">
        <v>14</v>
      </c>
      <c r="DD17" s="156">
        <v>21</v>
      </c>
      <c r="DE17" s="156">
        <v>35</v>
      </c>
      <c r="DF17" s="156">
        <v>8</v>
      </c>
      <c r="DG17" s="156">
        <v>0</v>
      </c>
      <c r="DH17" s="156">
        <v>0</v>
      </c>
      <c r="DI17" s="157">
        <v>43</v>
      </c>
      <c r="DJ17" s="158">
        <v>210</v>
      </c>
      <c r="DK17" s="159">
        <v>12</v>
      </c>
      <c r="DL17" s="159">
        <v>9</v>
      </c>
      <c r="DM17" s="159">
        <v>18</v>
      </c>
      <c r="DN17" s="159">
        <v>4</v>
      </c>
      <c r="DO17" s="159">
        <v>0</v>
      </c>
      <c r="DP17" s="159">
        <v>0</v>
      </c>
      <c r="DQ17" s="160">
        <v>22</v>
      </c>
      <c r="DR17" s="161">
        <v>0</v>
      </c>
      <c r="DS17" s="162">
        <v>0</v>
      </c>
      <c r="DT17" s="162">
        <v>0</v>
      </c>
      <c r="DU17" s="162">
        <v>0</v>
      </c>
      <c r="DV17" s="162">
        <v>0</v>
      </c>
      <c r="DW17" s="163">
        <v>0</v>
      </c>
      <c r="DX17" s="164">
        <v>865</v>
      </c>
      <c r="DY17" s="165">
        <v>30</v>
      </c>
      <c r="DZ17" s="165">
        <v>39</v>
      </c>
      <c r="EA17" s="166">
        <v>70</v>
      </c>
      <c r="EB17" s="166">
        <v>14</v>
      </c>
      <c r="EC17" s="166">
        <v>0</v>
      </c>
      <c r="ED17" s="166">
        <v>0</v>
      </c>
      <c r="EE17" s="167">
        <v>84</v>
      </c>
      <c r="EF17" s="168"/>
      <c r="EG17" s="168"/>
      <c r="EH17" s="169"/>
      <c r="EI17" s="169"/>
      <c r="EJ17" s="169"/>
      <c r="EK17" s="169"/>
      <c r="EL17" s="169"/>
      <c r="EM17" s="169"/>
      <c r="EN17" s="169"/>
      <c r="EO17" s="169"/>
      <c r="EP17" s="169"/>
      <c r="EQ17" s="169"/>
      <c r="ER17" s="169"/>
      <c r="ES17" s="169"/>
      <c r="ET17" s="170">
        <v>3243.421256794146</v>
      </c>
      <c r="EU17" s="170">
        <v>4512.778729815445</v>
      </c>
      <c r="EV17" s="171">
        <v>7756.199986609591</v>
      </c>
      <c r="EW17" s="168">
        <v>1</v>
      </c>
      <c r="EX17" s="168">
        <v>1</v>
      </c>
      <c r="EY17" s="168">
        <v>1</v>
      </c>
      <c r="EZ17" s="168">
        <v>1</v>
      </c>
      <c r="FA17" s="172">
        <f t="shared" si="13"/>
        <v>68</v>
      </c>
      <c r="FB17" s="172">
        <f t="shared" si="14"/>
        <v>2</v>
      </c>
      <c r="FC17" s="286">
        <f>(CO17+FA17*Foglio1!$L$17+Foglio1!$I$17*base!FB17)*(1-Foglio1!$L$27)</f>
        <v>7870.580825193488</v>
      </c>
      <c r="FD17" s="203"/>
      <c r="FE17" s="203"/>
      <c r="FF17" s="203"/>
      <c r="FH17" s="203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</row>
    <row r="18" spans="1:179" s="191" customFormat="1" ht="24.75" customHeight="1">
      <c r="A18" s="145">
        <v>14</v>
      </c>
      <c r="B18" s="145" t="str">
        <f t="shared" si="0"/>
        <v>IC</v>
      </c>
      <c r="C18" s="145" t="s">
        <v>62</v>
      </c>
      <c r="D18" s="143" t="s">
        <v>79</v>
      </c>
      <c r="E18" s="146" t="s">
        <v>576</v>
      </c>
      <c r="F18" s="146" t="s">
        <v>80</v>
      </c>
      <c r="G18" s="147">
        <v>3</v>
      </c>
      <c r="H18" s="147">
        <v>79</v>
      </c>
      <c r="I18" s="147">
        <v>6</v>
      </c>
      <c r="J18" s="147"/>
      <c r="K18" s="147">
        <f t="shared" si="1"/>
        <v>6</v>
      </c>
      <c r="L18" s="147">
        <v>10</v>
      </c>
      <c r="M18" s="147">
        <v>209</v>
      </c>
      <c r="N18" s="147">
        <v>18</v>
      </c>
      <c r="O18" s="147">
        <v>2</v>
      </c>
      <c r="P18" s="147">
        <v>20</v>
      </c>
      <c r="Q18" s="147">
        <v>6</v>
      </c>
      <c r="R18" s="147">
        <v>117</v>
      </c>
      <c r="S18" s="147">
        <v>9</v>
      </c>
      <c r="T18" s="147">
        <v>0</v>
      </c>
      <c r="U18" s="147">
        <f t="shared" si="3"/>
        <v>9</v>
      </c>
      <c r="V18" s="147">
        <v>13</v>
      </c>
      <c r="W18" s="147">
        <v>3</v>
      </c>
      <c r="X18" s="147">
        <v>87</v>
      </c>
      <c r="Y18" s="147">
        <v>6</v>
      </c>
      <c r="Z18" s="147"/>
      <c r="AA18" s="147">
        <f t="shared" si="4"/>
        <v>6</v>
      </c>
      <c r="AB18" s="147">
        <v>10</v>
      </c>
      <c r="AC18" s="147">
        <v>208</v>
      </c>
      <c r="AD18" s="147">
        <v>18</v>
      </c>
      <c r="AE18" s="147">
        <v>4</v>
      </c>
      <c r="AF18" s="147">
        <v>22</v>
      </c>
      <c r="AG18" s="147">
        <v>6</v>
      </c>
      <c r="AH18" s="147">
        <v>124</v>
      </c>
      <c r="AI18" s="147">
        <v>15</v>
      </c>
      <c r="AJ18" s="147">
        <v>1</v>
      </c>
      <c r="AK18" s="147">
        <f t="shared" si="5"/>
        <v>16</v>
      </c>
      <c r="AL18" s="147">
        <v>13</v>
      </c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>
        <f t="shared" si="6"/>
        <v>19</v>
      </c>
      <c r="BX18" s="147">
        <f t="shared" si="7"/>
        <v>419</v>
      </c>
      <c r="BY18" s="147">
        <f t="shared" si="8"/>
        <v>44</v>
      </c>
      <c r="BZ18" s="147">
        <f t="shared" si="9"/>
        <v>13</v>
      </c>
      <c r="CA18" s="148">
        <f t="shared" si="10"/>
        <v>1</v>
      </c>
      <c r="CB18" s="143" t="s">
        <v>79</v>
      </c>
      <c r="CC18" s="149" t="s">
        <v>523</v>
      </c>
      <c r="CD18" s="146" t="s">
        <v>80</v>
      </c>
      <c r="CE18" s="15">
        <v>12901.266332414643</v>
      </c>
      <c r="CF18" s="149">
        <v>709</v>
      </c>
      <c r="CG18" s="149">
        <v>35</v>
      </c>
      <c r="CH18" s="144">
        <v>664</v>
      </c>
      <c r="CI18" s="144">
        <v>34</v>
      </c>
      <c r="CJ18" s="144">
        <v>45</v>
      </c>
      <c r="CK18" s="144">
        <v>1</v>
      </c>
      <c r="CL18" s="150">
        <f t="shared" si="11"/>
        <v>-290</v>
      </c>
      <c r="CM18" s="150">
        <f t="shared" si="12"/>
        <v>-16</v>
      </c>
      <c r="CN18" s="136">
        <f>13608.6588790893-6083.23</f>
        <v>7525.428879089301</v>
      </c>
      <c r="CO18" s="142">
        <v>2628.5423778246623</v>
      </c>
      <c r="CP18" s="148">
        <f t="shared" si="2"/>
        <v>1</v>
      </c>
      <c r="CQ18" s="151" t="s">
        <v>32</v>
      </c>
      <c r="CR18" s="151" t="s">
        <v>1162</v>
      </c>
      <c r="CS18" s="151" t="s">
        <v>1151</v>
      </c>
      <c r="CT18" s="151" t="s">
        <v>79</v>
      </c>
      <c r="CU18" s="151" t="s">
        <v>1162</v>
      </c>
      <c r="CV18" s="152">
        <v>94</v>
      </c>
      <c r="CW18" s="153">
        <v>2</v>
      </c>
      <c r="CX18" s="153">
        <v>3</v>
      </c>
      <c r="CY18" s="153">
        <v>6</v>
      </c>
      <c r="CZ18" s="153">
        <v>1</v>
      </c>
      <c r="DA18" s="154">
        <v>7</v>
      </c>
      <c r="DB18" s="155">
        <v>200</v>
      </c>
      <c r="DC18" s="156">
        <v>9</v>
      </c>
      <c r="DD18" s="156">
        <v>10</v>
      </c>
      <c r="DE18" s="156">
        <v>18</v>
      </c>
      <c r="DF18" s="156">
        <v>3</v>
      </c>
      <c r="DG18" s="156">
        <v>0</v>
      </c>
      <c r="DH18" s="156">
        <v>0</v>
      </c>
      <c r="DI18" s="157">
        <v>21</v>
      </c>
      <c r="DJ18" s="158">
        <v>141</v>
      </c>
      <c r="DK18" s="159">
        <v>4</v>
      </c>
      <c r="DL18" s="159">
        <v>6</v>
      </c>
      <c r="DM18" s="159">
        <v>10</v>
      </c>
      <c r="DN18" s="159">
        <v>0</v>
      </c>
      <c r="DO18" s="159">
        <v>0</v>
      </c>
      <c r="DP18" s="159">
        <v>0</v>
      </c>
      <c r="DQ18" s="160">
        <v>10</v>
      </c>
      <c r="DR18" s="161">
        <v>0</v>
      </c>
      <c r="DS18" s="162">
        <v>0</v>
      </c>
      <c r="DT18" s="162">
        <v>0</v>
      </c>
      <c r="DU18" s="162">
        <v>0</v>
      </c>
      <c r="DV18" s="162">
        <v>0</v>
      </c>
      <c r="DW18" s="163">
        <v>0</v>
      </c>
      <c r="DX18" s="164">
        <v>435</v>
      </c>
      <c r="DY18" s="165">
        <v>15</v>
      </c>
      <c r="DZ18" s="165">
        <v>19</v>
      </c>
      <c r="EA18" s="166">
        <v>34</v>
      </c>
      <c r="EB18" s="166">
        <v>4</v>
      </c>
      <c r="EC18" s="166">
        <v>0</v>
      </c>
      <c r="ED18" s="166">
        <v>0</v>
      </c>
      <c r="EE18" s="167">
        <v>38</v>
      </c>
      <c r="EF18" s="168"/>
      <c r="EG18" s="168"/>
      <c r="EH18" s="169"/>
      <c r="EI18" s="169"/>
      <c r="EJ18" s="169"/>
      <c r="EK18" s="169"/>
      <c r="EL18" s="169"/>
      <c r="EM18" s="169"/>
      <c r="EN18" s="169"/>
      <c r="EO18" s="169"/>
      <c r="EP18" s="169"/>
      <c r="EQ18" s="169"/>
      <c r="ER18" s="169"/>
      <c r="ES18" s="169"/>
      <c r="ET18" s="170">
        <v>1682.0820190582974</v>
      </c>
      <c r="EU18" s="170">
        <v>2263.584501081968</v>
      </c>
      <c r="EV18" s="171">
        <v>3945.6665201402657</v>
      </c>
      <c r="EW18" s="168">
        <v>1</v>
      </c>
      <c r="EX18" s="168">
        <v>1</v>
      </c>
      <c r="EY18" s="168">
        <v>1</v>
      </c>
      <c r="EZ18" s="168">
        <v>1</v>
      </c>
      <c r="FA18" s="172">
        <f t="shared" si="13"/>
        <v>16</v>
      </c>
      <c r="FB18" s="172">
        <f t="shared" si="14"/>
        <v>0</v>
      </c>
      <c r="FC18" s="142">
        <f>(CO18+FA18*Foglio1!$L$17+Foglio1!$I$17*base!FB18)*(1-Foglio1!$L$27)</f>
        <v>2071.657649302285</v>
      </c>
      <c r="FD18" s="203"/>
      <c r="FE18" s="203"/>
      <c r="FF18" s="203"/>
      <c r="FH18" s="203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</row>
    <row r="19" spans="1:179" s="205" customFormat="1" ht="24.75" customHeight="1">
      <c r="A19" s="145">
        <v>15</v>
      </c>
      <c r="B19" s="145" t="str">
        <f t="shared" si="0"/>
        <v>IC</v>
      </c>
      <c r="C19" s="145" t="s">
        <v>62</v>
      </c>
      <c r="D19" s="143" t="s">
        <v>81</v>
      </c>
      <c r="E19" s="146" t="s">
        <v>577</v>
      </c>
      <c r="F19" s="146" t="s">
        <v>82</v>
      </c>
      <c r="G19" s="287">
        <v>13</v>
      </c>
      <c r="H19" s="287">
        <v>317</v>
      </c>
      <c r="I19" s="287">
        <v>26</v>
      </c>
      <c r="J19" s="287">
        <v>1</v>
      </c>
      <c r="K19" s="287">
        <f t="shared" si="1"/>
        <v>27</v>
      </c>
      <c r="L19" s="287">
        <v>32</v>
      </c>
      <c r="M19" s="287">
        <v>638</v>
      </c>
      <c r="N19" s="287">
        <v>58</v>
      </c>
      <c r="O19" s="287">
        <v>3</v>
      </c>
      <c r="P19" s="287">
        <v>61</v>
      </c>
      <c r="Q19" s="287">
        <v>3</v>
      </c>
      <c r="R19" s="287">
        <v>65</v>
      </c>
      <c r="S19" s="287">
        <v>5</v>
      </c>
      <c r="T19" s="287">
        <v>0</v>
      </c>
      <c r="U19" s="287">
        <f t="shared" si="3"/>
        <v>5</v>
      </c>
      <c r="V19" s="287">
        <v>32</v>
      </c>
      <c r="W19" s="287">
        <v>13</v>
      </c>
      <c r="X19" s="287">
        <v>345</v>
      </c>
      <c r="Y19" s="287">
        <v>26</v>
      </c>
      <c r="Z19" s="287">
        <v>2</v>
      </c>
      <c r="AA19" s="287">
        <f t="shared" si="4"/>
        <v>28</v>
      </c>
      <c r="AB19" s="287">
        <v>33</v>
      </c>
      <c r="AC19" s="287">
        <v>661</v>
      </c>
      <c r="AD19" s="287">
        <v>58</v>
      </c>
      <c r="AE19" s="287">
        <v>6</v>
      </c>
      <c r="AF19" s="287">
        <v>64</v>
      </c>
      <c r="AG19" s="287">
        <v>3</v>
      </c>
      <c r="AH19" s="287">
        <v>65</v>
      </c>
      <c r="AI19" s="287">
        <v>12</v>
      </c>
      <c r="AJ19" s="287">
        <v>0</v>
      </c>
      <c r="AK19" s="287">
        <f t="shared" si="5"/>
        <v>12</v>
      </c>
      <c r="AL19" s="287">
        <v>32</v>
      </c>
      <c r="AM19" s="287"/>
      <c r="AN19" s="287"/>
      <c r="AO19" s="287"/>
      <c r="AP19" s="287"/>
      <c r="AQ19" s="287"/>
      <c r="AR19" s="287"/>
      <c r="AS19" s="287"/>
      <c r="AT19" s="287"/>
      <c r="AU19" s="287"/>
      <c r="AV19" s="287"/>
      <c r="AW19" s="287"/>
      <c r="AX19" s="287"/>
      <c r="AY19" s="287"/>
      <c r="AZ19" s="287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>
        <f t="shared" si="6"/>
        <v>49</v>
      </c>
      <c r="BX19" s="287">
        <f t="shared" si="7"/>
        <v>1071</v>
      </c>
      <c r="BY19" s="287">
        <f t="shared" si="8"/>
        <v>104</v>
      </c>
      <c r="BZ19" s="287">
        <f t="shared" si="9"/>
        <v>32</v>
      </c>
      <c r="CA19" s="148">
        <f t="shared" si="10"/>
        <v>1</v>
      </c>
      <c r="CB19" s="14" t="s">
        <v>81</v>
      </c>
      <c r="CC19" s="149" t="s">
        <v>514</v>
      </c>
      <c r="CD19" s="14" t="s">
        <v>515</v>
      </c>
      <c r="CE19" s="15">
        <v>16308.13942979277</v>
      </c>
      <c r="CF19" s="149">
        <v>1055</v>
      </c>
      <c r="CG19" s="149">
        <v>50</v>
      </c>
      <c r="CH19" s="144">
        <v>1047</v>
      </c>
      <c r="CI19" s="144">
        <v>50</v>
      </c>
      <c r="CJ19" s="144">
        <v>8</v>
      </c>
      <c r="CK19" s="144">
        <v>0</v>
      </c>
      <c r="CL19" s="150">
        <f t="shared" si="11"/>
        <v>16</v>
      </c>
      <c r="CM19" s="150">
        <f t="shared" si="12"/>
        <v>-1</v>
      </c>
      <c r="CN19" s="286">
        <v>16211.408928745013</v>
      </c>
      <c r="CO19" s="286">
        <v>11707.499792347868</v>
      </c>
      <c r="CP19" s="148">
        <f t="shared" si="2"/>
        <v>1</v>
      </c>
      <c r="CQ19" s="151" t="s">
        <v>32</v>
      </c>
      <c r="CR19" s="151" t="s">
        <v>515</v>
      </c>
      <c r="CS19" s="151" t="s">
        <v>1151</v>
      </c>
      <c r="CT19" s="151" t="s">
        <v>81</v>
      </c>
      <c r="CU19" s="151" t="s">
        <v>1163</v>
      </c>
      <c r="CV19" s="152">
        <v>343</v>
      </c>
      <c r="CW19" s="153">
        <v>4</v>
      </c>
      <c r="CX19" s="153">
        <v>14</v>
      </c>
      <c r="CY19" s="153">
        <v>28</v>
      </c>
      <c r="CZ19" s="153">
        <v>2</v>
      </c>
      <c r="DA19" s="154">
        <v>30</v>
      </c>
      <c r="DB19" s="155">
        <v>648</v>
      </c>
      <c r="DC19" s="156">
        <v>6</v>
      </c>
      <c r="DD19" s="156">
        <v>32</v>
      </c>
      <c r="DE19" s="156">
        <v>56</v>
      </c>
      <c r="DF19" s="156">
        <v>5</v>
      </c>
      <c r="DG19" s="156">
        <v>0</v>
      </c>
      <c r="DH19" s="156">
        <v>0</v>
      </c>
      <c r="DI19" s="157">
        <v>61</v>
      </c>
      <c r="DJ19" s="158">
        <v>61</v>
      </c>
      <c r="DK19" s="159">
        <v>0</v>
      </c>
      <c r="DL19" s="159">
        <v>3</v>
      </c>
      <c r="DM19" s="159">
        <v>5</v>
      </c>
      <c r="DN19" s="159">
        <v>0</v>
      </c>
      <c r="DO19" s="159">
        <v>0</v>
      </c>
      <c r="DP19" s="159">
        <v>0</v>
      </c>
      <c r="DQ19" s="160">
        <v>5</v>
      </c>
      <c r="DR19" s="161">
        <v>0</v>
      </c>
      <c r="DS19" s="162">
        <v>0</v>
      </c>
      <c r="DT19" s="162">
        <v>0</v>
      </c>
      <c r="DU19" s="162">
        <v>0</v>
      </c>
      <c r="DV19" s="162">
        <v>0</v>
      </c>
      <c r="DW19" s="163">
        <v>0</v>
      </c>
      <c r="DX19" s="164">
        <v>1052</v>
      </c>
      <c r="DY19" s="165">
        <v>10</v>
      </c>
      <c r="DZ19" s="165">
        <v>49</v>
      </c>
      <c r="EA19" s="166">
        <v>89</v>
      </c>
      <c r="EB19" s="166">
        <v>7</v>
      </c>
      <c r="EC19" s="166">
        <v>0</v>
      </c>
      <c r="ED19" s="166">
        <v>0</v>
      </c>
      <c r="EE19" s="167">
        <v>96</v>
      </c>
      <c r="EF19" s="168"/>
      <c r="EG19" s="168"/>
      <c r="EH19" s="169"/>
      <c r="EI19" s="169"/>
      <c r="EJ19" s="169"/>
      <c r="EK19" s="169"/>
      <c r="EL19" s="169"/>
      <c r="EM19" s="169"/>
      <c r="EN19" s="169"/>
      <c r="EO19" s="169"/>
      <c r="EP19" s="169"/>
      <c r="EQ19" s="169"/>
      <c r="ER19" s="169"/>
      <c r="ES19" s="169"/>
      <c r="ET19" s="170">
        <v>3696.3594371548493</v>
      </c>
      <c r="EU19" s="170">
        <v>5272.415064687905</v>
      </c>
      <c r="EV19" s="171">
        <v>8968.774501842754</v>
      </c>
      <c r="EW19" s="168">
        <v>1</v>
      </c>
      <c r="EX19" s="168">
        <v>1</v>
      </c>
      <c r="EY19" s="168">
        <v>1</v>
      </c>
      <c r="EZ19" s="168">
        <v>1</v>
      </c>
      <c r="FA19" s="172">
        <f t="shared" si="13"/>
        <v>-19</v>
      </c>
      <c r="FB19" s="172">
        <f t="shared" si="14"/>
        <v>0</v>
      </c>
      <c r="FC19" s="286">
        <f>(CO19+FA19*Foglio1!$L$17+Foglio1!$I$17*base!FB19)*(1-Foglio1!$L$27)</f>
        <v>8961.237745319564</v>
      </c>
      <c r="FD19" s="204"/>
      <c r="FE19" s="204"/>
      <c r="FF19" s="204"/>
      <c r="FH19" s="204"/>
      <c r="FI19" s="204"/>
      <c r="FJ19" s="204"/>
      <c r="FK19" s="204"/>
      <c r="FL19" s="204"/>
      <c r="FM19" s="204"/>
      <c r="FN19" s="204"/>
      <c r="FO19" s="204"/>
      <c r="FP19" s="204"/>
      <c r="FQ19" s="204"/>
      <c r="FR19" s="204"/>
      <c r="FS19" s="204"/>
      <c r="FT19" s="204"/>
      <c r="FU19" s="204"/>
      <c r="FV19" s="204"/>
      <c r="FW19" s="204"/>
    </row>
    <row r="20" spans="1:179" s="191" customFormat="1" ht="24.75" customHeight="1">
      <c r="A20" s="145">
        <v>16</v>
      </c>
      <c r="B20" s="145" t="str">
        <f t="shared" si="0"/>
        <v>IC</v>
      </c>
      <c r="C20" s="145" t="s">
        <v>62</v>
      </c>
      <c r="D20" s="143" t="s">
        <v>83</v>
      </c>
      <c r="E20" s="146" t="s">
        <v>578</v>
      </c>
      <c r="F20" s="146" t="s">
        <v>82</v>
      </c>
      <c r="G20" s="147">
        <v>5</v>
      </c>
      <c r="H20" s="147">
        <v>126</v>
      </c>
      <c r="I20" s="147">
        <v>10</v>
      </c>
      <c r="J20" s="147"/>
      <c r="K20" s="147">
        <f t="shared" si="1"/>
        <v>10</v>
      </c>
      <c r="L20" s="147">
        <v>14</v>
      </c>
      <c r="M20" s="147">
        <v>264</v>
      </c>
      <c r="N20" s="147">
        <v>24</v>
      </c>
      <c r="O20" s="147">
        <v>1</v>
      </c>
      <c r="P20" s="147">
        <v>25</v>
      </c>
      <c r="Q20" s="147">
        <v>23</v>
      </c>
      <c r="R20" s="147">
        <v>547</v>
      </c>
      <c r="S20" s="147">
        <v>44</v>
      </c>
      <c r="T20" s="147">
        <v>2</v>
      </c>
      <c r="U20" s="147">
        <f t="shared" si="3"/>
        <v>46</v>
      </c>
      <c r="V20" s="147">
        <v>28</v>
      </c>
      <c r="W20" s="147">
        <v>5</v>
      </c>
      <c r="X20" s="147">
        <v>137</v>
      </c>
      <c r="Y20" s="147">
        <v>10</v>
      </c>
      <c r="Z20" s="147">
        <v>1</v>
      </c>
      <c r="AA20" s="147">
        <f t="shared" si="4"/>
        <v>11</v>
      </c>
      <c r="AB20" s="147">
        <v>14</v>
      </c>
      <c r="AC20" s="147">
        <v>264</v>
      </c>
      <c r="AD20" s="147">
        <v>24</v>
      </c>
      <c r="AE20" s="147">
        <v>3</v>
      </c>
      <c r="AF20" s="147">
        <v>27</v>
      </c>
      <c r="AG20" s="147">
        <v>23</v>
      </c>
      <c r="AH20" s="147">
        <v>546</v>
      </c>
      <c r="AI20" s="147">
        <v>49</v>
      </c>
      <c r="AJ20" s="147">
        <v>5</v>
      </c>
      <c r="AK20" s="147">
        <f t="shared" si="5"/>
        <v>54</v>
      </c>
      <c r="AL20" s="147">
        <v>28</v>
      </c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>
        <f t="shared" si="6"/>
        <v>42</v>
      </c>
      <c r="BX20" s="147">
        <f t="shared" si="7"/>
        <v>947</v>
      </c>
      <c r="BY20" s="147">
        <f t="shared" si="8"/>
        <v>92</v>
      </c>
      <c r="BZ20" s="147">
        <f t="shared" si="9"/>
        <v>28</v>
      </c>
      <c r="CA20" s="148">
        <f t="shared" si="10"/>
        <v>1</v>
      </c>
      <c r="CB20" s="14" t="s">
        <v>83</v>
      </c>
      <c r="CC20" s="149" t="s">
        <v>516</v>
      </c>
      <c r="CD20" s="14" t="s">
        <v>515</v>
      </c>
      <c r="CE20" s="15">
        <v>15823.372846426359</v>
      </c>
      <c r="CF20" s="149">
        <v>922</v>
      </c>
      <c r="CG20" s="149">
        <v>41</v>
      </c>
      <c r="CH20" s="144">
        <v>888</v>
      </c>
      <c r="CI20" s="144">
        <v>39</v>
      </c>
      <c r="CJ20" s="144">
        <v>34</v>
      </c>
      <c r="CK20" s="144">
        <v>2</v>
      </c>
      <c r="CL20" s="150">
        <f t="shared" si="11"/>
        <v>25</v>
      </c>
      <c r="CM20" s="150">
        <f t="shared" si="12"/>
        <v>1</v>
      </c>
      <c r="CN20" s="286">
        <v>16721.163989260913</v>
      </c>
      <c r="CO20" s="286">
        <v>12332.287089235035</v>
      </c>
      <c r="CP20" s="148">
        <f t="shared" si="2"/>
        <v>1</v>
      </c>
      <c r="CQ20" s="151" t="s">
        <v>32</v>
      </c>
      <c r="CR20" s="151" t="s">
        <v>515</v>
      </c>
      <c r="CS20" s="151" t="s">
        <v>1151</v>
      </c>
      <c r="CT20" s="151" t="s">
        <v>83</v>
      </c>
      <c r="CU20" s="151" t="s">
        <v>1164</v>
      </c>
      <c r="CV20" s="152">
        <v>162</v>
      </c>
      <c r="CW20" s="153">
        <v>4</v>
      </c>
      <c r="CX20" s="153">
        <v>6</v>
      </c>
      <c r="CY20" s="153">
        <v>12</v>
      </c>
      <c r="CZ20" s="153">
        <v>2</v>
      </c>
      <c r="DA20" s="154">
        <v>14</v>
      </c>
      <c r="DB20" s="155">
        <v>264</v>
      </c>
      <c r="DC20" s="156">
        <v>3</v>
      </c>
      <c r="DD20" s="156">
        <v>14</v>
      </c>
      <c r="DE20" s="156">
        <v>24</v>
      </c>
      <c r="DF20" s="156">
        <v>3</v>
      </c>
      <c r="DG20" s="156">
        <v>0</v>
      </c>
      <c r="DH20" s="156">
        <v>0</v>
      </c>
      <c r="DI20" s="157">
        <v>27</v>
      </c>
      <c r="DJ20" s="158">
        <v>547</v>
      </c>
      <c r="DK20" s="159">
        <v>17</v>
      </c>
      <c r="DL20" s="159">
        <v>23</v>
      </c>
      <c r="DM20" s="159">
        <v>43</v>
      </c>
      <c r="DN20" s="159">
        <v>3</v>
      </c>
      <c r="DO20" s="159">
        <v>0</v>
      </c>
      <c r="DP20" s="159">
        <v>0</v>
      </c>
      <c r="DQ20" s="160">
        <v>46</v>
      </c>
      <c r="DR20" s="161">
        <v>0</v>
      </c>
      <c r="DS20" s="162">
        <v>0</v>
      </c>
      <c r="DT20" s="162">
        <v>0</v>
      </c>
      <c r="DU20" s="162">
        <v>0</v>
      </c>
      <c r="DV20" s="162">
        <v>0</v>
      </c>
      <c r="DW20" s="163">
        <v>0</v>
      </c>
      <c r="DX20" s="164">
        <v>973</v>
      </c>
      <c r="DY20" s="165">
        <v>24</v>
      </c>
      <c r="DZ20" s="165">
        <v>43</v>
      </c>
      <c r="EA20" s="166">
        <v>79</v>
      </c>
      <c r="EB20" s="166">
        <v>8</v>
      </c>
      <c r="EC20" s="166">
        <v>0</v>
      </c>
      <c r="ED20" s="166">
        <v>0</v>
      </c>
      <c r="EE20" s="167">
        <v>87</v>
      </c>
      <c r="EF20" s="168"/>
      <c r="EG20" s="168"/>
      <c r="EH20" s="169"/>
      <c r="EI20" s="169"/>
      <c r="EJ20" s="169"/>
      <c r="EK20" s="169"/>
      <c r="EL20" s="169"/>
      <c r="EM20" s="169"/>
      <c r="EN20" s="169"/>
      <c r="EO20" s="169"/>
      <c r="EP20" s="169"/>
      <c r="EQ20" s="169"/>
      <c r="ER20" s="169"/>
      <c r="ES20" s="169"/>
      <c r="ET20" s="170">
        <v>4048.7209173201054</v>
      </c>
      <c r="EU20" s="170">
        <v>5605.774909840562</v>
      </c>
      <c r="EV20" s="171">
        <v>9654.495827160667</v>
      </c>
      <c r="EW20" s="168">
        <v>1</v>
      </c>
      <c r="EX20" s="168">
        <v>1</v>
      </c>
      <c r="EY20" s="168">
        <v>1</v>
      </c>
      <c r="EZ20" s="168">
        <v>1</v>
      </c>
      <c r="FA20" s="172">
        <f t="shared" si="13"/>
        <v>26</v>
      </c>
      <c r="FB20" s="172">
        <f t="shared" si="14"/>
        <v>1</v>
      </c>
      <c r="FC20" s="286">
        <f>(CO20+FA20*Foglio1!$L$17+Foglio1!$I$17*base!FB20)*(1-Foglio1!$L$27)</f>
        <v>9665.907246787383</v>
      </c>
      <c r="FD20" s="203"/>
      <c r="FE20" s="203"/>
      <c r="FF20" s="203"/>
      <c r="FH20" s="203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</row>
    <row r="21" spans="1:179" s="191" customFormat="1" ht="18.75" customHeight="1">
      <c r="A21" s="145">
        <v>17</v>
      </c>
      <c r="B21" s="145" t="str">
        <f t="shared" si="0"/>
        <v>IC</v>
      </c>
      <c r="C21" s="145" t="s">
        <v>62</v>
      </c>
      <c r="D21" s="143" t="s">
        <v>84</v>
      </c>
      <c r="E21" s="146" t="s">
        <v>579</v>
      </c>
      <c r="F21" s="146" t="s">
        <v>85</v>
      </c>
      <c r="G21" s="147">
        <v>11</v>
      </c>
      <c r="H21" s="147">
        <v>265</v>
      </c>
      <c r="I21" s="147">
        <v>22</v>
      </c>
      <c r="J21" s="147"/>
      <c r="K21" s="147">
        <f t="shared" si="1"/>
        <v>22</v>
      </c>
      <c r="L21" s="147">
        <v>27</v>
      </c>
      <c r="M21" s="147">
        <v>487</v>
      </c>
      <c r="N21" s="147">
        <v>43</v>
      </c>
      <c r="O21" s="147">
        <v>2</v>
      </c>
      <c r="P21" s="147">
        <v>45</v>
      </c>
      <c r="Q21" s="147">
        <v>18</v>
      </c>
      <c r="R21" s="147">
        <v>332</v>
      </c>
      <c r="S21" s="147">
        <v>29</v>
      </c>
      <c r="T21" s="147">
        <v>2</v>
      </c>
      <c r="U21" s="147">
        <f t="shared" si="3"/>
        <v>31</v>
      </c>
      <c r="V21" s="147">
        <v>31</v>
      </c>
      <c r="W21" s="147">
        <v>11</v>
      </c>
      <c r="X21" s="147">
        <v>275</v>
      </c>
      <c r="Y21" s="147">
        <v>22</v>
      </c>
      <c r="Z21" s="147"/>
      <c r="AA21" s="147">
        <f t="shared" si="4"/>
        <v>22</v>
      </c>
      <c r="AB21" s="147">
        <v>27</v>
      </c>
      <c r="AC21" s="147">
        <v>487</v>
      </c>
      <c r="AD21" s="147">
        <v>43</v>
      </c>
      <c r="AE21" s="147">
        <v>6</v>
      </c>
      <c r="AF21" s="147">
        <v>49</v>
      </c>
      <c r="AG21" s="147">
        <v>18</v>
      </c>
      <c r="AH21" s="147">
        <v>332</v>
      </c>
      <c r="AI21" s="147">
        <v>38</v>
      </c>
      <c r="AJ21" s="147">
        <v>7</v>
      </c>
      <c r="AK21" s="147">
        <f t="shared" si="5"/>
        <v>45</v>
      </c>
      <c r="AL21" s="147">
        <v>31</v>
      </c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>
        <f t="shared" si="6"/>
        <v>56</v>
      </c>
      <c r="BX21" s="147">
        <f t="shared" si="7"/>
        <v>1094</v>
      </c>
      <c r="BY21" s="147">
        <f t="shared" si="8"/>
        <v>116</v>
      </c>
      <c r="BZ21" s="147">
        <f t="shared" si="9"/>
        <v>31</v>
      </c>
      <c r="CA21" s="148">
        <f t="shared" si="10"/>
        <v>1</v>
      </c>
      <c r="CB21" s="14" t="s">
        <v>84</v>
      </c>
      <c r="CC21" s="149" t="s">
        <v>533</v>
      </c>
      <c r="CD21" s="14" t="s">
        <v>534</v>
      </c>
      <c r="CE21" s="15">
        <v>19240.012229091004</v>
      </c>
      <c r="CF21" s="149">
        <v>1105</v>
      </c>
      <c r="CG21" s="149">
        <v>56</v>
      </c>
      <c r="CH21" s="144">
        <v>1090</v>
      </c>
      <c r="CI21" s="144">
        <v>55</v>
      </c>
      <c r="CJ21" s="144">
        <v>15</v>
      </c>
      <c r="CK21" s="144">
        <v>1</v>
      </c>
      <c r="CL21" s="150">
        <f t="shared" si="11"/>
        <v>-11</v>
      </c>
      <c r="CM21" s="150">
        <f t="shared" si="12"/>
        <v>0</v>
      </c>
      <c r="CN21" s="286">
        <v>19536.511027855435</v>
      </c>
      <c r="CO21" s="286">
        <v>14132.911176996558</v>
      </c>
      <c r="CP21" s="148">
        <f t="shared" si="2"/>
        <v>1</v>
      </c>
      <c r="CQ21" s="151" t="s">
        <v>32</v>
      </c>
      <c r="CR21" s="151" t="s">
        <v>534</v>
      </c>
      <c r="CS21" s="151" t="s">
        <v>1151</v>
      </c>
      <c r="CT21" s="151" t="s">
        <v>84</v>
      </c>
      <c r="CU21" s="151" t="s">
        <v>534</v>
      </c>
      <c r="CV21" s="152">
        <v>255</v>
      </c>
      <c r="CW21" s="153">
        <v>1</v>
      </c>
      <c r="CX21" s="153">
        <v>11</v>
      </c>
      <c r="CY21" s="153">
        <v>22</v>
      </c>
      <c r="CZ21" s="153">
        <v>1</v>
      </c>
      <c r="DA21" s="154">
        <v>23</v>
      </c>
      <c r="DB21" s="155">
        <v>480</v>
      </c>
      <c r="DC21" s="156">
        <v>11</v>
      </c>
      <c r="DD21" s="156">
        <v>26</v>
      </c>
      <c r="DE21" s="156">
        <v>42</v>
      </c>
      <c r="DF21" s="156">
        <v>5</v>
      </c>
      <c r="DG21" s="156">
        <v>0</v>
      </c>
      <c r="DH21" s="156">
        <v>0</v>
      </c>
      <c r="DI21" s="157">
        <v>47</v>
      </c>
      <c r="DJ21" s="158">
        <v>332</v>
      </c>
      <c r="DK21" s="159">
        <v>12</v>
      </c>
      <c r="DL21" s="159">
        <v>18</v>
      </c>
      <c r="DM21" s="159">
        <v>29</v>
      </c>
      <c r="DN21" s="159">
        <v>2</v>
      </c>
      <c r="DO21" s="159">
        <v>0</v>
      </c>
      <c r="DP21" s="159">
        <v>0</v>
      </c>
      <c r="DQ21" s="160">
        <v>31</v>
      </c>
      <c r="DR21" s="161">
        <v>0</v>
      </c>
      <c r="DS21" s="162">
        <v>0</v>
      </c>
      <c r="DT21" s="162">
        <v>0</v>
      </c>
      <c r="DU21" s="162">
        <v>0</v>
      </c>
      <c r="DV21" s="162">
        <v>0</v>
      </c>
      <c r="DW21" s="163">
        <v>0</v>
      </c>
      <c r="DX21" s="164">
        <v>1067</v>
      </c>
      <c r="DY21" s="165">
        <v>24</v>
      </c>
      <c r="DZ21" s="165">
        <v>55</v>
      </c>
      <c r="EA21" s="166">
        <v>93</v>
      </c>
      <c r="EB21" s="166">
        <v>8</v>
      </c>
      <c r="EC21" s="166">
        <v>0</v>
      </c>
      <c r="ED21" s="166">
        <v>0</v>
      </c>
      <c r="EE21" s="167">
        <v>101</v>
      </c>
      <c r="EF21" s="168"/>
      <c r="EG21" s="168"/>
      <c r="EH21" s="169"/>
      <c r="EI21" s="169"/>
      <c r="EJ21" s="169"/>
      <c r="EK21" s="169"/>
      <c r="EL21" s="169"/>
      <c r="EM21" s="169"/>
      <c r="EN21" s="169"/>
      <c r="EO21" s="169"/>
      <c r="EP21" s="169"/>
      <c r="EQ21" s="169"/>
      <c r="ER21" s="169"/>
      <c r="ES21" s="169"/>
      <c r="ET21" s="170">
        <v>4099.226113739369</v>
      </c>
      <c r="EU21" s="170">
        <v>6618.519552871961</v>
      </c>
      <c r="EV21" s="171">
        <v>10717.74566661133</v>
      </c>
      <c r="EW21" s="168">
        <v>1</v>
      </c>
      <c r="EX21" s="168">
        <v>1</v>
      </c>
      <c r="EY21" s="168">
        <v>1</v>
      </c>
      <c r="EZ21" s="168">
        <v>1</v>
      </c>
      <c r="FA21" s="172">
        <f t="shared" si="13"/>
        <v>-27</v>
      </c>
      <c r="FB21" s="172">
        <f t="shared" si="14"/>
        <v>-1</v>
      </c>
      <c r="FC21" s="286">
        <f>(CO21+FA21*Foglio1!$L$17+Foglio1!$I$17*base!FB21)*(1-Foglio1!$L$27)</f>
        <v>10714.851686404432</v>
      </c>
      <c r="FD21" s="203"/>
      <c r="FE21" s="203"/>
      <c r="FF21" s="203"/>
      <c r="FH21" s="203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</row>
    <row r="22" spans="1:179" s="191" customFormat="1" ht="24.75" customHeight="1">
      <c r="A22" s="145">
        <v>18</v>
      </c>
      <c r="B22" s="145" t="str">
        <f t="shared" si="0"/>
        <v>IC</v>
      </c>
      <c r="C22" s="145" t="s">
        <v>62</v>
      </c>
      <c r="D22" s="143" t="s">
        <v>86</v>
      </c>
      <c r="E22" s="146" t="s">
        <v>580</v>
      </c>
      <c r="F22" s="146" t="s">
        <v>87</v>
      </c>
      <c r="G22" s="147">
        <v>5</v>
      </c>
      <c r="H22" s="147">
        <v>122</v>
      </c>
      <c r="I22" s="147">
        <v>10</v>
      </c>
      <c r="J22" s="147">
        <v>1</v>
      </c>
      <c r="K22" s="147">
        <f t="shared" si="1"/>
        <v>11</v>
      </c>
      <c r="L22" s="147">
        <v>16</v>
      </c>
      <c r="M22" s="147">
        <v>287</v>
      </c>
      <c r="N22" s="147">
        <v>26</v>
      </c>
      <c r="O22" s="147">
        <v>1</v>
      </c>
      <c r="P22" s="147">
        <v>27</v>
      </c>
      <c r="Q22" s="147">
        <v>9</v>
      </c>
      <c r="R22" s="147">
        <v>188</v>
      </c>
      <c r="S22" s="147">
        <v>13</v>
      </c>
      <c r="T22" s="147">
        <v>1</v>
      </c>
      <c r="U22" s="147">
        <f t="shared" si="3"/>
        <v>14</v>
      </c>
      <c r="V22" s="147">
        <v>18</v>
      </c>
      <c r="W22" s="147">
        <v>5</v>
      </c>
      <c r="X22" s="147">
        <v>122</v>
      </c>
      <c r="Y22" s="147">
        <v>10</v>
      </c>
      <c r="Z22" s="147">
        <v>1</v>
      </c>
      <c r="AA22" s="147">
        <f t="shared" si="4"/>
        <v>11</v>
      </c>
      <c r="AB22" s="147">
        <v>16</v>
      </c>
      <c r="AC22" s="147">
        <v>288</v>
      </c>
      <c r="AD22" s="147">
        <v>26</v>
      </c>
      <c r="AE22" s="147">
        <v>3</v>
      </c>
      <c r="AF22" s="147">
        <v>29</v>
      </c>
      <c r="AG22" s="147">
        <v>9</v>
      </c>
      <c r="AH22" s="147">
        <v>191</v>
      </c>
      <c r="AI22" s="147">
        <v>19</v>
      </c>
      <c r="AJ22" s="147">
        <v>4</v>
      </c>
      <c r="AK22" s="147">
        <f t="shared" si="5"/>
        <v>23</v>
      </c>
      <c r="AL22" s="147">
        <v>18</v>
      </c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>
        <f t="shared" si="6"/>
        <v>30</v>
      </c>
      <c r="BX22" s="147">
        <f t="shared" si="7"/>
        <v>601</v>
      </c>
      <c r="BY22" s="147">
        <f t="shared" si="8"/>
        <v>63</v>
      </c>
      <c r="BZ22" s="147">
        <f t="shared" si="9"/>
        <v>18</v>
      </c>
      <c r="CA22" s="148">
        <f t="shared" si="10"/>
        <v>1</v>
      </c>
      <c r="CB22" s="14" t="s">
        <v>86</v>
      </c>
      <c r="CC22" s="149" t="s">
        <v>541</v>
      </c>
      <c r="CD22" s="14" t="s">
        <v>542</v>
      </c>
      <c r="CE22" s="15">
        <v>10400.179202887171</v>
      </c>
      <c r="CF22" s="149">
        <v>604</v>
      </c>
      <c r="CG22" s="149">
        <v>31</v>
      </c>
      <c r="CH22" s="144">
        <v>588</v>
      </c>
      <c r="CI22" s="144">
        <v>30</v>
      </c>
      <c r="CJ22" s="144">
        <v>16</v>
      </c>
      <c r="CK22" s="144">
        <v>1</v>
      </c>
      <c r="CL22" s="150">
        <f t="shared" si="11"/>
        <v>-3</v>
      </c>
      <c r="CM22" s="150">
        <f t="shared" si="12"/>
        <v>-1</v>
      </c>
      <c r="CN22" s="286">
        <v>10809.276569096603</v>
      </c>
      <c r="CO22" s="286">
        <v>7719.572320535599</v>
      </c>
      <c r="CP22" s="148">
        <f t="shared" si="2"/>
        <v>1</v>
      </c>
      <c r="CQ22" s="151" t="s">
        <v>32</v>
      </c>
      <c r="CR22" s="151" t="s">
        <v>542</v>
      </c>
      <c r="CS22" s="151" t="s">
        <v>1151</v>
      </c>
      <c r="CT22" s="151" t="s">
        <v>86</v>
      </c>
      <c r="CU22" s="151" t="s">
        <v>542</v>
      </c>
      <c r="CV22" s="152">
        <v>118</v>
      </c>
      <c r="CW22" s="153">
        <v>1</v>
      </c>
      <c r="CX22" s="153">
        <v>5</v>
      </c>
      <c r="CY22" s="153">
        <v>10</v>
      </c>
      <c r="CZ22" s="153">
        <v>1</v>
      </c>
      <c r="DA22" s="154">
        <v>11</v>
      </c>
      <c r="DB22" s="155">
        <v>284</v>
      </c>
      <c r="DC22" s="156">
        <v>5</v>
      </c>
      <c r="DD22" s="156">
        <v>16</v>
      </c>
      <c r="DE22" s="156">
        <v>26</v>
      </c>
      <c r="DF22" s="156">
        <v>4</v>
      </c>
      <c r="DG22" s="156">
        <v>0</v>
      </c>
      <c r="DH22" s="156">
        <v>0</v>
      </c>
      <c r="DI22" s="157">
        <v>30</v>
      </c>
      <c r="DJ22" s="158">
        <v>187</v>
      </c>
      <c r="DK22" s="159">
        <v>7</v>
      </c>
      <c r="DL22" s="159">
        <v>9</v>
      </c>
      <c r="DM22" s="159">
        <v>15</v>
      </c>
      <c r="DN22" s="159">
        <v>1</v>
      </c>
      <c r="DO22" s="159">
        <v>0</v>
      </c>
      <c r="DP22" s="159">
        <v>0</v>
      </c>
      <c r="DQ22" s="160">
        <v>16</v>
      </c>
      <c r="DR22" s="161">
        <v>0</v>
      </c>
      <c r="DS22" s="162">
        <v>0</v>
      </c>
      <c r="DT22" s="162">
        <v>0</v>
      </c>
      <c r="DU22" s="162">
        <v>0</v>
      </c>
      <c r="DV22" s="162">
        <v>0</v>
      </c>
      <c r="DW22" s="163">
        <v>0</v>
      </c>
      <c r="DX22" s="164">
        <v>589</v>
      </c>
      <c r="DY22" s="165">
        <v>13</v>
      </c>
      <c r="DZ22" s="165">
        <v>30</v>
      </c>
      <c r="EA22" s="166">
        <v>51</v>
      </c>
      <c r="EB22" s="166">
        <v>6</v>
      </c>
      <c r="EC22" s="166">
        <v>0</v>
      </c>
      <c r="ED22" s="166">
        <v>0</v>
      </c>
      <c r="EE22" s="167">
        <v>57</v>
      </c>
      <c r="EF22" s="168"/>
      <c r="EG22" s="168"/>
      <c r="EH22" s="169"/>
      <c r="EI22" s="169"/>
      <c r="EJ22" s="169"/>
      <c r="EK22" s="169"/>
      <c r="EL22" s="169"/>
      <c r="EM22" s="169"/>
      <c r="EN22" s="169"/>
      <c r="EO22" s="169"/>
      <c r="EP22" s="169"/>
      <c r="EQ22" s="169"/>
      <c r="ER22" s="169"/>
      <c r="ES22" s="169"/>
      <c r="ET22" s="170">
        <v>2277.226626669783</v>
      </c>
      <c r="EU22" s="170">
        <v>3552.975379567315</v>
      </c>
      <c r="EV22" s="171">
        <v>5830.2020062370975</v>
      </c>
      <c r="EW22" s="168">
        <v>1</v>
      </c>
      <c r="EX22" s="168">
        <v>1</v>
      </c>
      <c r="EY22" s="168">
        <v>1</v>
      </c>
      <c r="EZ22" s="168">
        <v>1</v>
      </c>
      <c r="FA22" s="172">
        <f t="shared" si="13"/>
        <v>-12</v>
      </c>
      <c r="FB22" s="172">
        <f t="shared" si="14"/>
        <v>0</v>
      </c>
      <c r="FC22" s="286">
        <f>(CO22+FA22*Foglio1!$L$17+Foglio1!$I$17*base!FB22)*(1-Foglio1!$L$27)</f>
        <v>5910.325427585141</v>
      </c>
      <c r="FD22" s="203"/>
      <c r="FE22" s="203"/>
      <c r="FF22" s="203"/>
      <c r="FH22" s="203"/>
      <c r="FI22" s="203"/>
      <c r="FJ22" s="203"/>
      <c r="FK22" s="203"/>
      <c r="FL22" s="203"/>
      <c r="FM22" s="203"/>
      <c r="FN22" s="203"/>
      <c r="FO22" s="203"/>
      <c r="FP22" s="203"/>
      <c r="FQ22" s="203"/>
      <c r="FR22" s="203"/>
      <c r="FS22" s="203"/>
      <c r="FT22" s="203"/>
      <c r="FU22" s="203"/>
      <c r="FV22" s="203"/>
      <c r="FW22" s="203"/>
    </row>
    <row r="23" spans="1:179" s="191" customFormat="1" ht="24.75" customHeight="1">
      <c r="A23" s="145">
        <v>19</v>
      </c>
      <c r="B23" s="145" t="str">
        <f t="shared" si="0"/>
        <v>IC</v>
      </c>
      <c r="C23" s="145" t="s">
        <v>62</v>
      </c>
      <c r="D23" s="143" t="s">
        <v>88</v>
      </c>
      <c r="E23" s="146" t="s">
        <v>581</v>
      </c>
      <c r="F23" s="146" t="s">
        <v>89</v>
      </c>
      <c r="G23" s="147">
        <v>4</v>
      </c>
      <c r="H23" s="147">
        <v>106</v>
      </c>
      <c r="I23" s="147">
        <v>8</v>
      </c>
      <c r="J23" s="147"/>
      <c r="K23" s="147">
        <f t="shared" si="1"/>
        <v>8</v>
      </c>
      <c r="L23" s="147">
        <v>16</v>
      </c>
      <c r="M23" s="147">
        <v>361</v>
      </c>
      <c r="N23" s="147">
        <v>30</v>
      </c>
      <c r="O23" s="147">
        <v>1</v>
      </c>
      <c r="P23" s="147">
        <v>31</v>
      </c>
      <c r="Q23" s="147">
        <v>17</v>
      </c>
      <c r="R23" s="147">
        <v>414</v>
      </c>
      <c r="S23" s="147">
        <v>38</v>
      </c>
      <c r="T23" s="147">
        <v>5</v>
      </c>
      <c r="U23" s="147">
        <f t="shared" si="3"/>
        <v>43</v>
      </c>
      <c r="V23" s="147">
        <v>22</v>
      </c>
      <c r="W23" s="147">
        <v>4</v>
      </c>
      <c r="X23" s="147">
        <v>112</v>
      </c>
      <c r="Y23" s="147">
        <v>8</v>
      </c>
      <c r="Z23" s="147">
        <v>1</v>
      </c>
      <c r="AA23" s="147">
        <f t="shared" si="4"/>
        <v>9</v>
      </c>
      <c r="AB23" s="147">
        <v>16</v>
      </c>
      <c r="AC23" s="147">
        <v>357</v>
      </c>
      <c r="AD23" s="147">
        <v>30</v>
      </c>
      <c r="AE23" s="147">
        <v>2</v>
      </c>
      <c r="AF23" s="147">
        <v>32</v>
      </c>
      <c r="AG23" s="147">
        <v>17</v>
      </c>
      <c r="AH23" s="147">
        <v>415</v>
      </c>
      <c r="AI23" s="147">
        <v>44</v>
      </c>
      <c r="AJ23" s="147">
        <v>5</v>
      </c>
      <c r="AK23" s="147">
        <f t="shared" si="5"/>
        <v>49</v>
      </c>
      <c r="AL23" s="147">
        <v>22</v>
      </c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>
        <f t="shared" si="6"/>
        <v>37</v>
      </c>
      <c r="BX23" s="147">
        <f t="shared" si="7"/>
        <v>884</v>
      </c>
      <c r="BY23" s="147">
        <f t="shared" si="8"/>
        <v>90</v>
      </c>
      <c r="BZ23" s="147">
        <f t="shared" si="9"/>
        <v>22</v>
      </c>
      <c r="CA23" s="148">
        <f t="shared" si="10"/>
        <v>1</v>
      </c>
      <c r="CB23" s="143" t="s">
        <v>88</v>
      </c>
      <c r="CC23" s="149" t="s">
        <v>524</v>
      </c>
      <c r="CD23" s="14" t="s">
        <v>478</v>
      </c>
      <c r="CE23" s="15">
        <v>15662.622082071866</v>
      </c>
      <c r="CF23" s="149">
        <v>956</v>
      </c>
      <c r="CG23" s="149">
        <v>40</v>
      </c>
      <c r="CH23" s="144">
        <v>900</v>
      </c>
      <c r="CI23" s="144">
        <v>39</v>
      </c>
      <c r="CJ23" s="144">
        <v>56</v>
      </c>
      <c r="CK23" s="144">
        <v>1</v>
      </c>
      <c r="CL23" s="150">
        <f t="shared" si="11"/>
        <v>-72</v>
      </c>
      <c r="CM23" s="150">
        <f t="shared" si="12"/>
        <v>-3</v>
      </c>
      <c r="CN23" s="286">
        <v>16462.38391018845</v>
      </c>
      <c r="CO23" s="142">
        <v>11347.964635876979</v>
      </c>
      <c r="CP23" s="148">
        <f t="shared" si="2"/>
        <v>1</v>
      </c>
      <c r="CQ23" s="151" t="s">
        <v>32</v>
      </c>
      <c r="CR23" s="151" t="s">
        <v>478</v>
      </c>
      <c r="CS23" s="151" t="s">
        <v>1151</v>
      </c>
      <c r="CT23" s="151" t="s">
        <v>88</v>
      </c>
      <c r="CU23" s="151" t="s">
        <v>1165</v>
      </c>
      <c r="CV23" s="152">
        <v>112</v>
      </c>
      <c r="CW23" s="153">
        <v>1</v>
      </c>
      <c r="CX23" s="153">
        <v>4</v>
      </c>
      <c r="CY23" s="153">
        <v>8</v>
      </c>
      <c r="CZ23" s="153">
        <v>1</v>
      </c>
      <c r="DA23" s="154">
        <v>9</v>
      </c>
      <c r="DB23" s="155">
        <v>370</v>
      </c>
      <c r="DC23" s="156">
        <v>4</v>
      </c>
      <c r="DD23" s="156">
        <v>17</v>
      </c>
      <c r="DE23" s="156">
        <v>31</v>
      </c>
      <c r="DF23" s="156">
        <v>2</v>
      </c>
      <c r="DG23" s="156">
        <v>0</v>
      </c>
      <c r="DH23" s="156">
        <v>0</v>
      </c>
      <c r="DI23" s="157">
        <v>33</v>
      </c>
      <c r="DJ23" s="158">
        <v>345</v>
      </c>
      <c r="DK23" s="159">
        <v>13</v>
      </c>
      <c r="DL23" s="159">
        <v>15</v>
      </c>
      <c r="DM23" s="159">
        <v>33</v>
      </c>
      <c r="DN23" s="159">
        <v>9</v>
      </c>
      <c r="DO23" s="159">
        <v>0</v>
      </c>
      <c r="DP23" s="159">
        <v>0</v>
      </c>
      <c r="DQ23" s="160">
        <v>42</v>
      </c>
      <c r="DR23" s="161">
        <v>0</v>
      </c>
      <c r="DS23" s="162">
        <v>0</v>
      </c>
      <c r="DT23" s="162">
        <v>0</v>
      </c>
      <c r="DU23" s="162">
        <v>0</v>
      </c>
      <c r="DV23" s="162">
        <v>0</v>
      </c>
      <c r="DW23" s="163">
        <v>0</v>
      </c>
      <c r="DX23" s="164">
        <v>827</v>
      </c>
      <c r="DY23" s="165">
        <v>18</v>
      </c>
      <c r="DZ23" s="165">
        <v>36</v>
      </c>
      <c r="EA23" s="166">
        <v>72</v>
      </c>
      <c r="EB23" s="166">
        <v>12</v>
      </c>
      <c r="EC23" s="166">
        <v>0</v>
      </c>
      <c r="ED23" s="166">
        <v>0</v>
      </c>
      <c r="EE23" s="167">
        <v>84</v>
      </c>
      <c r="EF23" s="168"/>
      <c r="EG23" s="168"/>
      <c r="EH23" s="169"/>
      <c r="EI23" s="169"/>
      <c r="EJ23" s="169"/>
      <c r="EK23" s="169"/>
      <c r="EL23" s="169"/>
      <c r="EM23" s="169"/>
      <c r="EN23" s="169"/>
      <c r="EO23" s="169"/>
      <c r="EP23" s="169"/>
      <c r="EQ23" s="169"/>
      <c r="ER23" s="169"/>
      <c r="ES23" s="169"/>
      <c r="ET23" s="170">
        <v>3315.5277114018363</v>
      </c>
      <c r="EU23" s="170">
        <v>4455.442299325456</v>
      </c>
      <c r="EV23" s="171">
        <v>7770.970010727292</v>
      </c>
      <c r="EW23" s="168">
        <v>1</v>
      </c>
      <c r="EX23" s="168">
        <v>1</v>
      </c>
      <c r="EY23" s="168">
        <v>1</v>
      </c>
      <c r="EZ23" s="168">
        <v>1</v>
      </c>
      <c r="FA23" s="172">
        <f t="shared" si="13"/>
        <v>-57</v>
      </c>
      <c r="FB23" s="172">
        <f t="shared" si="14"/>
        <v>-1</v>
      </c>
      <c r="FC23" s="142">
        <f>(CO23+FA23*Foglio1!$L$17+Foglio1!$I$17*base!FB23)*(1-Foglio1!$L$27)</f>
        <v>8481.488463574686</v>
      </c>
      <c r="FD23" s="203"/>
      <c r="FE23" s="203"/>
      <c r="FF23" s="203"/>
      <c r="FH23" s="203"/>
      <c r="FI23" s="203"/>
      <c r="FJ23" s="203"/>
      <c r="FK23" s="203"/>
      <c r="FL23" s="203"/>
      <c r="FM23" s="203"/>
      <c r="FN23" s="203"/>
      <c r="FO23" s="203"/>
      <c r="FP23" s="203"/>
      <c r="FQ23" s="203"/>
      <c r="FR23" s="203"/>
      <c r="FS23" s="203"/>
      <c r="FT23" s="203"/>
      <c r="FU23" s="203"/>
      <c r="FV23" s="203"/>
      <c r="FW23" s="203"/>
    </row>
    <row r="24" spans="1:179" s="191" customFormat="1" ht="24.75" customHeight="1">
      <c r="A24" s="145">
        <v>20</v>
      </c>
      <c r="B24" s="145" t="str">
        <f t="shared" si="0"/>
        <v>IC</v>
      </c>
      <c r="C24" s="145" t="s">
        <v>62</v>
      </c>
      <c r="D24" s="143" t="s">
        <v>90</v>
      </c>
      <c r="E24" s="146" t="s">
        <v>582</v>
      </c>
      <c r="F24" s="146" t="s">
        <v>89</v>
      </c>
      <c r="G24" s="147">
        <v>15</v>
      </c>
      <c r="H24" s="147">
        <v>358</v>
      </c>
      <c r="I24" s="147">
        <v>30</v>
      </c>
      <c r="J24" s="147">
        <v>1</v>
      </c>
      <c r="K24" s="147">
        <f t="shared" si="1"/>
        <v>31</v>
      </c>
      <c r="L24" s="147">
        <v>23</v>
      </c>
      <c r="M24" s="147">
        <v>417</v>
      </c>
      <c r="N24" s="147">
        <v>41</v>
      </c>
      <c r="O24" s="147">
        <v>2</v>
      </c>
      <c r="P24" s="147">
        <v>43</v>
      </c>
      <c r="Q24" s="147">
        <v>4</v>
      </c>
      <c r="R24" s="147">
        <v>85</v>
      </c>
      <c r="S24" s="147">
        <v>3</v>
      </c>
      <c r="T24" s="147">
        <v>1</v>
      </c>
      <c r="U24" s="147">
        <f t="shared" si="3"/>
        <v>4</v>
      </c>
      <c r="V24" s="147">
        <v>23</v>
      </c>
      <c r="W24" s="147">
        <v>15</v>
      </c>
      <c r="X24" s="147">
        <v>358</v>
      </c>
      <c r="Y24" s="147">
        <v>30</v>
      </c>
      <c r="Z24" s="147">
        <v>2</v>
      </c>
      <c r="AA24" s="147">
        <f t="shared" si="4"/>
        <v>32</v>
      </c>
      <c r="AB24" s="147">
        <v>23</v>
      </c>
      <c r="AC24" s="147">
        <v>417</v>
      </c>
      <c r="AD24" s="147">
        <v>41</v>
      </c>
      <c r="AE24" s="147">
        <v>7</v>
      </c>
      <c r="AF24" s="147">
        <v>48</v>
      </c>
      <c r="AG24" s="147">
        <v>4</v>
      </c>
      <c r="AH24" s="147">
        <v>84</v>
      </c>
      <c r="AI24" s="147">
        <v>13</v>
      </c>
      <c r="AJ24" s="147">
        <v>1</v>
      </c>
      <c r="AK24" s="147">
        <f t="shared" si="5"/>
        <v>14</v>
      </c>
      <c r="AL24" s="147">
        <v>23</v>
      </c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>
        <f t="shared" si="6"/>
        <v>42</v>
      </c>
      <c r="BX24" s="147">
        <f t="shared" si="7"/>
        <v>859</v>
      </c>
      <c r="BY24" s="147">
        <f t="shared" si="8"/>
        <v>94</v>
      </c>
      <c r="BZ24" s="147">
        <f t="shared" si="9"/>
        <v>23</v>
      </c>
      <c r="CA24" s="148">
        <f t="shared" si="10"/>
        <v>1</v>
      </c>
      <c r="CB24" s="143" t="s">
        <v>90</v>
      </c>
      <c r="CC24" s="149" t="s">
        <v>477</v>
      </c>
      <c r="CD24" s="14" t="s">
        <v>478</v>
      </c>
      <c r="CE24" s="15">
        <v>12273.983944302814</v>
      </c>
      <c r="CF24" s="149">
        <v>809</v>
      </c>
      <c r="CG24" s="149">
        <v>40</v>
      </c>
      <c r="CH24" s="144">
        <v>783</v>
      </c>
      <c r="CI24" s="144">
        <v>39</v>
      </c>
      <c r="CJ24" s="144">
        <v>26</v>
      </c>
      <c r="CK24" s="144">
        <v>1</v>
      </c>
      <c r="CL24" s="150">
        <f t="shared" si="11"/>
        <v>50</v>
      </c>
      <c r="CM24" s="150">
        <f t="shared" si="12"/>
        <v>2</v>
      </c>
      <c r="CN24" s="286">
        <v>12774.349291832277</v>
      </c>
      <c r="CO24" s="142">
        <v>9670.927036275078</v>
      </c>
      <c r="CP24" s="148">
        <f t="shared" si="2"/>
        <v>1</v>
      </c>
      <c r="CQ24" s="151" t="s">
        <v>32</v>
      </c>
      <c r="CR24" s="151" t="s">
        <v>478</v>
      </c>
      <c r="CS24" s="151" t="s">
        <v>1151</v>
      </c>
      <c r="CT24" s="151" t="s">
        <v>90</v>
      </c>
      <c r="CU24" s="151" t="s">
        <v>1166</v>
      </c>
      <c r="CV24" s="152">
        <v>373</v>
      </c>
      <c r="CW24" s="153">
        <v>3</v>
      </c>
      <c r="CX24" s="153">
        <v>15</v>
      </c>
      <c r="CY24" s="153">
        <v>30</v>
      </c>
      <c r="CZ24" s="153">
        <v>2</v>
      </c>
      <c r="DA24" s="154">
        <v>32</v>
      </c>
      <c r="DB24" s="155">
        <v>437</v>
      </c>
      <c r="DC24" s="156">
        <v>8</v>
      </c>
      <c r="DD24" s="156">
        <v>24</v>
      </c>
      <c r="DE24" s="156">
        <v>43</v>
      </c>
      <c r="DF24" s="156">
        <v>6</v>
      </c>
      <c r="DG24" s="156">
        <v>0</v>
      </c>
      <c r="DH24" s="156">
        <v>0</v>
      </c>
      <c r="DI24" s="157">
        <v>49</v>
      </c>
      <c r="DJ24" s="158">
        <v>162</v>
      </c>
      <c r="DK24" s="159">
        <v>1</v>
      </c>
      <c r="DL24" s="159">
        <v>7</v>
      </c>
      <c r="DM24" s="159">
        <v>10</v>
      </c>
      <c r="DN24" s="159">
        <v>0</v>
      </c>
      <c r="DO24" s="159">
        <v>0</v>
      </c>
      <c r="DP24" s="159">
        <v>0</v>
      </c>
      <c r="DQ24" s="160">
        <v>10</v>
      </c>
      <c r="DR24" s="161">
        <v>0</v>
      </c>
      <c r="DS24" s="162">
        <v>0</v>
      </c>
      <c r="DT24" s="162">
        <v>0</v>
      </c>
      <c r="DU24" s="162">
        <v>0</v>
      </c>
      <c r="DV24" s="162">
        <v>0</v>
      </c>
      <c r="DW24" s="163">
        <v>0</v>
      </c>
      <c r="DX24" s="164">
        <v>972</v>
      </c>
      <c r="DY24" s="165">
        <v>12</v>
      </c>
      <c r="DZ24" s="165">
        <v>46</v>
      </c>
      <c r="EA24" s="166">
        <v>83</v>
      </c>
      <c r="EB24" s="166">
        <v>8</v>
      </c>
      <c r="EC24" s="166">
        <v>0</v>
      </c>
      <c r="ED24" s="166">
        <v>0</v>
      </c>
      <c r="EE24" s="167">
        <v>91</v>
      </c>
      <c r="EF24" s="168"/>
      <c r="EG24" s="168"/>
      <c r="EH24" s="169"/>
      <c r="EI24" s="169"/>
      <c r="EJ24" s="169"/>
      <c r="EK24" s="169"/>
      <c r="EL24" s="169"/>
      <c r="EM24" s="169"/>
      <c r="EN24" s="169"/>
      <c r="EO24" s="169"/>
      <c r="EP24" s="169"/>
      <c r="EQ24" s="169"/>
      <c r="ER24" s="169"/>
      <c r="ES24" s="169"/>
      <c r="ET24" s="170">
        <v>3511.094534195467</v>
      </c>
      <c r="EU24" s="170">
        <v>5195.44574444745</v>
      </c>
      <c r="EV24" s="171">
        <v>8706.540278642917</v>
      </c>
      <c r="EW24" s="168">
        <v>1</v>
      </c>
      <c r="EX24" s="168">
        <v>1</v>
      </c>
      <c r="EY24" s="168">
        <v>1</v>
      </c>
      <c r="EZ24" s="168">
        <v>1</v>
      </c>
      <c r="FA24" s="172">
        <f t="shared" si="13"/>
        <v>113</v>
      </c>
      <c r="FB24" s="172">
        <f t="shared" si="14"/>
        <v>4</v>
      </c>
      <c r="FC24" s="142">
        <f>(CO24+FA24*Foglio1!$L$17+Foglio1!$I$17*base!FB24)*(1-Foglio1!$L$27)</f>
        <v>8145.066244759405</v>
      </c>
      <c r="FD24" s="203"/>
      <c r="FE24" s="203"/>
      <c r="FF24" s="203"/>
      <c r="FH24" s="203"/>
      <c r="FI24" s="203"/>
      <c r="FJ24" s="203"/>
      <c r="FK24" s="203"/>
      <c r="FL24" s="203"/>
      <c r="FM24" s="203"/>
      <c r="FN24" s="203"/>
      <c r="FO24" s="203"/>
      <c r="FP24" s="203"/>
      <c r="FQ24" s="203"/>
      <c r="FR24" s="203"/>
      <c r="FS24" s="203"/>
      <c r="FT24" s="203"/>
      <c r="FU24" s="203"/>
      <c r="FV24" s="203"/>
      <c r="FW24" s="203"/>
    </row>
    <row r="25" spans="1:179" s="148" customFormat="1" ht="27.75" customHeight="1">
      <c r="A25" s="145">
        <v>21</v>
      </c>
      <c r="B25" s="145" t="str">
        <f t="shared" si="0"/>
        <v>IC</v>
      </c>
      <c r="C25" s="145" t="s">
        <v>62</v>
      </c>
      <c r="D25" s="143" t="s">
        <v>91</v>
      </c>
      <c r="E25" s="146" t="s">
        <v>1377</v>
      </c>
      <c r="F25" s="146" t="s">
        <v>89</v>
      </c>
      <c r="G25" s="147">
        <v>11</v>
      </c>
      <c r="H25" s="147">
        <v>272</v>
      </c>
      <c r="I25" s="147">
        <v>22</v>
      </c>
      <c r="J25" s="147">
        <v>1</v>
      </c>
      <c r="K25" s="147">
        <f t="shared" si="1"/>
        <v>23</v>
      </c>
      <c r="L25" s="147">
        <v>29</v>
      </c>
      <c r="M25" s="147">
        <v>512</v>
      </c>
      <c r="N25" s="147">
        <v>49</v>
      </c>
      <c r="O25" s="147">
        <v>3</v>
      </c>
      <c r="P25" s="147">
        <v>52</v>
      </c>
      <c r="Q25" s="147">
        <v>14</v>
      </c>
      <c r="R25" s="147">
        <v>317</v>
      </c>
      <c r="S25" s="147">
        <v>27</v>
      </c>
      <c r="T25" s="147">
        <v>3</v>
      </c>
      <c r="U25" s="147">
        <f t="shared" si="3"/>
        <v>30</v>
      </c>
      <c r="V25" s="147">
        <v>29</v>
      </c>
      <c r="W25" s="147">
        <v>11</v>
      </c>
      <c r="X25" s="147">
        <v>272</v>
      </c>
      <c r="Y25" s="147">
        <v>22</v>
      </c>
      <c r="Z25" s="147">
        <v>2</v>
      </c>
      <c r="AA25" s="147">
        <f t="shared" si="4"/>
        <v>24</v>
      </c>
      <c r="AB25" s="147">
        <v>29</v>
      </c>
      <c r="AC25" s="147">
        <v>512</v>
      </c>
      <c r="AD25" s="147">
        <v>50</v>
      </c>
      <c r="AE25" s="147">
        <v>5</v>
      </c>
      <c r="AF25" s="147">
        <v>55</v>
      </c>
      <c r="AG25" s="147">
        <v>14</v>
      </c>
      <c r="AH25" s="147">
        <v>313</v>
      </c>
      <c r="AI25" s="147">
        <v>42</v>
      </c>
      <c r="AJ25" s="147">
        <v>5</v>
      </c>
      <c r="AK25" s="147">
        <f t="shared" si="5"/>
        <v>47</v>
      </c>
      <c r="AL25" s="147">
        <v>29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>
        <f t="shared" si="6"/>
        <v>54</v>
      </c>
      <c r="BX25" s="147">
        <f t="shared" si="7"/>
        <v>1097</v>
      </c>
      <c r="BY25" s="147">
        <f t="shared" si="8"/>
        <v>126</v>
      </c>
      <c r="BZ25" s="147">
        <f t="shared" si="9"/>
        <v>29</v>
      </c>
      <c r="CA25" s="148">
        <f t="shared" si="10"/>
        <v>1</v>
      </c>
      <c r="CB25" s="143" t="s">
        <v>91</v>
      </c>
      <c r="CC25" s="149" t="s">
        <v>479</v>
      </c>
      <c r="CD25" s="14" t="s">
        <v>478</v>
      </c>
      <c r="CE25" s="15">
        <v>12787.612815844348</v>
      </c>
      <c r="CF25" s="149">
        <v>839</v>
      </c>
      <c r="CG25" s="149">
        <v>40</v>
      </c>
      <c r="CH25" s="144">
        <v>814</v>
      </c>
      <c r="CI25" s="144">
        <v>41</v>
      </c>
      <c r="CJ25" s="144">
        <v>25</v>
      </c>
      <c r="CK25" s="144">
        <v>-1</v>
      </c>
      <c r="CL25" s="150">
        <f t="shared" si="11"/>
        <v>258</v>
      </c>
      <c r="CM25" s="150">
        <f t="shared" si="12"/>
        <v>14</v>
      </c>
      <c r="CN25" s="136">
        <v>18658.22</v>
      </c>
      <c r="CO25" s="142">
        <v>16028.033454671331</v>
      </c>
      <c r="CP25" s="148">
        <f t="shared" si="2"/>
        <v>1</v>
      </c>
      <c r="CQ25" s="151" t="s">
        <v>32</v>
      </c>
      <c r="CR25" s="151" t="s">
        <v>478</v>
      </c>
      <c r="CS25" s="151" t="s">
        <v>1151</v>
      </c>
      <c r="CT25" s="151" t="s">
        <v>91</v>
      </c>
      <c r="CU25" s="151" t="s">
        <v>1167</v>
      </c>
      <c r="CV25" s="152">
        <v>272</v>
      </c>
      <c r="CW25" s="153">
        <v>3</v>
      </c>
      <c r="CX25" s="153">
        <v>12</v>
      </c>
      <c r="CY25" s="153">
        <v>23</v>
      </c>
      <c r="CZ25" s="153">
        <v>2</v>
      </c>
      <c r="DA25" s="154">
        <v>25</v>
      </c>
      <c r="DB25" s="155">
        <v>544</v>
      </c>
      <c r="DC25" s="156">
        <v>6</v>
      </c>
      <c r="DD25" s="156">
        <v>29</v>
      </c>
      <c r="DE25" s="156">
        <v>50</v>
      </c>
      <c r="DF25" s="156">
        <v>3</v>
      </c>
      <c r="DG25" s="156">
        <v>0</v>
      </c>
      <c r="DH25" s="156">
        <v>0</v>
      </c>
      <c r="DI25" s="157">
        <v>53</v>
      </c>
      <c r="DJ25" s="158">
        <v>326</v>
      </c>
      <c r="DK25" s="159">
        <v>7</v>
      </c>
      <c r="DL25" s="159">
        <v>14</v>
      </c>
      <c r="DM25" s="159">
        <v>28</v>
      </c>
      <c r="DN25" s="159">
        <v>3</v>
      </c>
      <c r="DO25" s="159">
        <v>0</v>
      </c>
      <c r="DP25" s="159">
        <v>0</v>
      </c>
      <c r="DQ25" s="160">
        <v>31</v>
      </c>
      <c r="DR25" s="161">
        <v>0</v>
      </c>
      <c r="DS25" s="162">
        <v>0</v>
      </c>
      <c r="DT25" s="162">
        <v>0</v>
      </c>
      <c r="DU25" s="162">
        <v>0</v>
      </c>
      <c r="DV25" s="162">
        <v>0</v>
      </c>
      <c r="DW25" s="163">
        <v>0</v>
      </c>
      <c r="DX25" s="164">
        <v>1142</v>
      </c>
      <c r="DY25" s="165">
        <v>16</v>
      </c>
      <c r="DZ25" s="165">
        <v>55</v>
      </c>
      <c r="EA25" s="166">
        <v>101</v>
      </c>
      <c r="EB25" s="166">
        <v>8</v>
      </c>
      <c r="EC25" s="166">
        <v>0</v>
      </c>
      <c r="ED25" s="166">
        <v>0</v>
      </c>
      <c r="EE25" s="167">
        <v>109</v>
      </c>
      <c r="EF25" s="168"/>
      <c r="EG25" s="168"/>
      <c r="EH25" s="169"/>
      <c r="EI25" s="169"/>
      <c r="EJ25" s="169"/>
      <c r="EK25" s="169"/>
      <c r="EL25" s="169"/>
      <c r="EM25" s="169"/>
      <c r="EN25" s="169"/>
      <c r="EO25" s="169"/>
      <c r="EP25" s="169"/>
      <c r="EQ25" s="169"/>
      <c r="ER25" s="169"/>
      <c r="ES25" s="169"/>
      <c r="ET25" s="170">
        <v>4354.233750650907</v>
      </c>
      <c r="EU25" s="170">
        <v>6422.9263649695495</v>
      </c>
      <c r="EV25" s="171">
        <v>10777.160115620456</v>
      </c>
      <c r="EW25" s="168">
        <v>1</v>
      </c>
      <c r="EX25" s="168">
        <v>1</v>
      </c>
      <c r="EY25" s="168">
        <v>1</v>
      </c>
      <c r="EZ25" s="168">
        <v>1</v>
      </c>
      <c r="FA25" s="172">
        <f t="shared" si="13"/>
        <v>45</v>
      </c>
      <c r="FB25" s="172">
        <f t="shared" si="14"/>
        <v>1</v>
      </c>
      <c r="FC25" s="142">
        <f>(CO25+FA25*Foglio1!$L$17+Foglio1!$I$17*base!FB25)*(1-Foglio1!$L$27)</f>
        <v>12568.371377837828</v>
      </c>
      <c r="FD25" s="173"/>
      <c r="FE25" s="173"/>
      <c r="FF25" s="173"/>
      <c r="FH25" s="173"/>
      <c r="FI25" s="173"/>
      <c r="FJ25" s="173"/>
      <c r="FK25" s="173"/>
      <c r="FL25" s="173"/>
      <c r="FM25" s="173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</row>
    <row r="26" spans="1:179" s="191" customFormat="1" ht="38.25" customHeight="1">
      <c r="A26" s="494" t="s">
        <v>114</v>
      </c>
      <c r="B26" s="495"/>
      <c r="C26" s="495"/>
      <c r="D26" s="495"/>
      <c r="E26" s="496"/>
      <c r="F26" s="146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8"/>
      <c r="CB26" s="143"/>
      <c r="CC26" s="149"/>
      <c r="CD26" s="14"/>
      <c r="CE26" s="15"/>
      <c r="CF26" s="149"/>
      <c r="CG26" s="149"/>
      <c r="CH26" s="144"/>
      <c r="CI26" s="144"/>
      <c r="CJ26" s="144"/>
      <c r="CK26" s="144"/>
      <c r="CL26" s="150"/>
      <c r="CM26" s="150"/>
      <c r="CN26" s="136"/>
      <c r="CO26" s="142"/>
      <c r="CP26" s="148"/>
      <c r="CQ26" s="151"/>
      <c r="CR26" s="151"/>
      <c r="CS26" s="151"/>
      <c r="CT26" s="151"/>
      <c r="CU26" s="151"/>
      <c r="CV26" s="152"/>
      <c r="CW26" s="153"/>
      <c r="CX26" s="153"/>
      <c r="CY26" s="153"/>
      <c r="CZ26" s="153"/>
      <c r="DA26" s="154"/>
      <c r="DB26" s="155"/>
      <c r="DC26" s="156"/>
      <c r="DD26" s="156"/>
      <c r="DE26" s="156"/>
      <c r="DF26" s="156"/>
      <c r="DG26" s="156"/>
      <c r="DH26" s="156"/>
      <c r="DI26" s="157"/>
      <c r="DJ26" s="158"/>
      <c r="DK26" s="159"/>
      <c r="DL26" s="159"/>
      <c r="DM26" s="159"/>
      <c r="DN26" s="159"/>
      <c r="DO26" s="159"/>
      <c r="DP26" s="159"/>
      <c r="DQ26" s="160"/>
      <c r="DR26" s="161"/>
      <c r="DS26" s="162"/>
      <c r="DT26" s="162"/>
      <c r="DU26" s="162"/>
      <c r="DV26" s="162"/>
      <c r="DW26" s="163"/>
      <c r="DX26" s="164"/>
      <c r="DY26" s="165"/>
      <c r="DZ26" s="165"/>
      <c r="EA26" s="166"/>
      <c r="EB26" s="166"/>
      <c r="EC26" s="166"/>
      <c r="ED26" s="166"/>
      <c r="EE26" s="167"/>
      <c r="EF26" s="168"/>
      <c r="EG26" s="168"/>
      <c r="EH26" s="169"/>
      <c r="EI26" s="169"/>
      <c r="EJ26" s="169"/>
      <c r="EK26" s="169"/>
      <c r="EL26" s="169"/>
      <c r="EM26" s="169"/>
      <c r="EN26" s="169"/>
      <c r="EO26" s="169"/>
      <c r="EP26" s="169"/>
      <c r="EQ26" s="169"/>
      <c r="ER26" s="169"/>
      <c r="ES26" s="169"/>
      <c r="ET26" s="170"/>
      <c r="EU26" s="170"/>
      <c r="EV26" s="171"/>
      <c r="EW26" s="168"/>
      <c r="EX26" s="168"/>
      <c r="EY26" s="168"/>
      <c r="EZ26" s="168"/>
      <c r="FA26" s="172"/>
      <c r="FB26" s="172"/>
      <c r="FC26" s="142"/>
      <c r="FD26" s="203"/>
      <c r="FE26" s="203"/>
      <c r="FF26" s="203"/>
      <c r="FH26" s="203"/>
      <c r="FI26" s="203"/>
      <c r="FJ26" s="203"/>
      <c r="FK26" s="203"/>
      <c r="FL26" s="203"/>
      <c r="FM26" s="203"/>
      <c r="FN26" s="203"/>
      <c r="FO26" s="203"/>
      <c r="FP26" s="203"/>
      <c r="FQ26" s="203"/>
      <c r="FR26" s="203"/>
      <c r="FS26" s="203"/>
      <c r="FT26" s="203"/>
      <c r="FU26" s="203"/>
      <c r="FV26" s="203"/>
      <c r="FW26" s="203"/>
    </row>
    <row r="27" spans="1:179" s="191" customFormat="1" ht="24.75" customHeight="1">
      <c r="A27" s="145">
        <v>22</v>
      </c>
      <c r="B27" s="145" t="str">
        <f aca="true" t="shared" si="15" ref="B27:B45">MID(D27,3,2)</f>
        <v>IC</v>
      </c>
      <c r="C27" s="145" t="s">
        <v>62</v>
      </c>
      <c r="D27" s="143" t="s">
        <v>92</v>
      </c>
      <c r="E27" s="146" t="s">
        <v>583</v>
      </c>
      <c r="F27" s="146" t="s">
        <v>93</v>
      </c>
      <c r="G27" s="147">
        <v>7</v>
      </c>
      <c r="H27" s="147">
        <v>161</v>
      </c>
      <c r="I27" s="147">
        <v>13</v>
      </c>
      <c r="J27" s="147"/>
      <c r="K27" s="147">
        <f aca="true" t="shared" si="16" ref="K27:K45">SUM(I27:J27)</f>
        <v>13</v>
      </c>
      <c r="L27" s="147">
        <v>17</v>
      </c>
      <c r="M27" s="147">
        <v>321</v>
      </c>
      <c r="N27" s="147">
        <v>28</v>
      </c>
      <c r="O27" s="147">
        <v>1</v>
      </c>
      <c r="P27" s="147">
        <v>29</v>
      </c>
      <c r="Q27" s="147">
        <v>6</v>
      </c>
      <c r="R27" s="147">
        <v>155</v>
      </c>
      <c r="S27" s="147">
        <v>11</v>
      </c>
      <c r="T27" s="147">
        <v>1</v>
      </c>
      <c r="U27" s="147">
        <f t="shared" si="3"/>
        <v>12</v>
      </c>
      <c r="V27" s="147">
        <v>22</v>
      </c>
      <c r="W27" s="147">
        <v>7</v>
      </c>
      <c r="X27" s="147">
        <v>165</v>
      </c>
      <c r="Y27" s="147">
        <v>13</v>
      </c>
      <c r="Z27" s="147"/>
      <c r="AA27" s="147">
        <f t="shared" si="4"/>
        <v>13</v>
      </c>
      <c r="AB27" s="147">
        <v>17</v>
      </c>
      <c r="AC27" s="147">
        <v>320</v>
      </c>
      <c r="AD27" s="147">
        <v>28</v>
      </c>
      <c r="AE27" s="147">
        <v>3</v>
      </c>
      <c r="AF27" s="147">
        <v>31</v>
      </c>
      <c r="AG27" s="147">
        <v>6</v>
      </c>
      <c r="AH27" s="147">
        <v>154</v>
      </c>
      <c r="AI27" s="147">
        <v>16</v>
      </c>
      <c r="AJ27" s="147">
        <v>2</v>
      </c>
      <c r="AK27" s="147">
        <f t="shared" si="5"/>
        <v>18</v>
      </c>
      <c r="AL27" s="147">
        <v>22</v>
      </c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>
        <f t="shared" si="6"/>
        <v>30</v>
      </c>
      <c r="BX27" s="147">
        <f t="shared" si="7"/>
        <v>639</v>
      </c>
      <c r="BY27" s="147">
        <f t="shared" si="8"/>
        <v>62</v>
      </c>
      <c r="BZ27" s="147">
        <f t="shared" si="9"/>
        <v>22</v>
      </c>
      <c r="CA27" s="148">
        <f t="shared" si="10"/>
        <v>1</v>
      </c>
      <c r="CB27" s="14" t="s">
        <v>92</v>
      </c>
      <c r="CC27" s="149" t="s">
        <v>519</v>
      </c>
      <c r="CD27" s="14" t="s">
        <v>520</v>
      </c>
      <c r="CE27" s="15">
        <v>10561.049235589944</v>
      </c>
      <c r="CF27" s="149">
        <v>640</v>
      </c>
      <c r="CG27" s="149">
        <v>31</v>
      </c>
      <c r="CH27" s="144">
        <v>620</v>
      </c>
      <c r="CI27" s="144">
        <v>31</v>
      </c>
      <c r="CJ27" s="144">
        <v>20</v>
      </c>
      <c r="CK27" s="144">
        <v>0</v>
      </c>
      <c r="CL27" s="150">
        <f t="shared" si="11"/>
        <v>-1</v>
      </c>
      <c r="CM27" s="150">
        <f t="shared" si="12"/>
        <v>-1</v>
      </c>
      <c r="CN27" s="286">
        <v>10665.488156845253</v>
      </c>
      <c r="CO27" s="286">
        <v>7622.516832356121</v>
      </c>
      <c r="CP27" s="148">
        <f t="shared" si="2"/>
        <v>1</v>
      </c>
      <c r="CQ27" s="151" t="s">
        <v>32</v>
      </c>
      <c r="CR27" s="151" t="s">
        <v>1038</v>
      </c>
      <c r="CS27" s="151" t="s">
        <v>1151</v>
      </c>
      <c r="CT27" s="151" t="s">
        <v>92</v>
      </c>
      <c r="CU27" s="151" t="s">
        <v>1168</v>
      </c>
      <c r="CV27" s="152">
        <v>179</v>
      </c>
      <c r="CW27" s="153">
        <v>1</v>
      </c>
      <c r="CX27" s="153">
        <v>7</v>
      </c>
      <c r="CY27" s="153">
        <v>14</v>
      </c>
      <c r="CZ27" s="153">
        <v>1</v>
      </c>
      <c r="DA27" s="154">
        <v>15</v>
      </c>
      <c r="DB27" s="155">
        <v>347</v>
      </c>
      <c r="DC27" s="156">
        <v>6</v>
      </c>
      <c r="DD27" s="156">
        <v>18</v>
      </c>
      <c r="DE27" s="156">
        <v>29</v>
      </c>
      <c r="DF27" s="156">
        <v>4</v>
      </c>
      <c r="DG27" s="156">
        <v>0</v>
      </c>
      <c r="DH27" s="156">
        <v>0</v>
      </c>
      <c r="DI27" s="157">
        <v>33</v>
      </c>
      <c r="DJ27" s="158">
        <v>145</v>
      </c>
      <c r="DK27" s="159">
        <v>4</v>
      </c>
      <c r="DL27" s="159">
        <v>6</v>
      </c>
      <c r="DM27" s="159">
        <v>12</v>
      </c>
      <c r="DN27" s="159">
        <v>1</v>
      </c>
      <c r="DO27" s="159">
        <v>0</v>
      </c>
      <c r="DP27" s="159">
        <v>0</v>
      </c>
      <c r="DQ27" s="160">
        <v>13</v>
      </c>
      <c r="DR27" s="161">
        <v>0</v>
      </c>
      <c r="DS27" s="162">
        <v>0</v>
      </c>
      <c r="DT27" s="162">
        <v>0</v>
      </c>
      <c r="DU27" s="162">
        <v>0</v>
      </c>
      <c r="DV27" s="162">
        <v>0</v>
      </c>
      <c r="DW27" s="163">
        <v>0</v>
      </c>
      <c r="DX27" s="164">
        <v>671</v>
      </c>
      <c r="DY27" s="165">
        <v>11</v>
      </c>
      <c r="DZ27" s="165">
        <v>31</v>
      </c>
      <c r="EA27" s="166">
        <v>55</v>
      </c>
      <c r="EB27" s="166">
        <v>6</v>
      </c>
      <c r="EC27" s="166">
        <v>0</v>
      </c>
      <c r="ED27" s="166">
        <v>0</v>
      </c>
      <c r="EE27" s="167">
        <v>61</v>
      </c>
      <c r="EF27" s="168"/>
      <c r="EG27" s="168"/>
      <c r="EH27" s="169"/>
      <c r="EI27" s="169"/>
      <c r="EJ27" s="169"/>
      <c r="EK27" s="169"/>
      <c r="EL27" s="169"/>
      <c r="EM27" s="169"/>
      <c r="EN27" s="169"/>
      <c r="EO27" s="169"/>
      <c r="EP27" s="169"/>
      <c r="EQ27" s="169"/>
      <c r="ER27" s="169"/>
      <c r="ES27" s="169"/>
      <c r="ET27" s="170">
        <v>2496.648643877443</v>
      </c>
      <c r="EU27" s="170">
        <v>3524.373524636871</v>
      </c>
      <c r="EV27" s="171">
        <v>6021.022168514314</v>
      </c>
      <c r="EW27" s="168">
        <v>1</v>
      </c>
      <c r="EX27" s="168">
        <v>1</v>
      </c>
      <c r="EY27" s="168">
        <v>1</v>
      </c>
      <c r="EZ27" s="168">
        <v>1</v>
      </c>
      <c r="FA27" s="172">
        <f t="shared" si="13"/>
        <v>32</v>
      </c>
      <c r="FB27" s="172">
        <f t="shared" si="14"/>
        <v>1</v>
      </c>
      <c r="FC27" s="286">
        <f>(CO27+FA27*Foglio1!$L$17+Foglio1!$I$17*base!FB27)*(1-Foglio1!$L$27)</f>
        <v>6056.08006691057</v>
      </c>
      <c r="FD27" s="203"/>
      <c r="FE27" s="203"/>
      <c r="FF27" s="203"/>
      <c r="FH27" s="203"/>
      <c r="FI27" s="203"/>
      <c r="FJ27" s="203"/>
      <c r="FK27" s="203"/>
      <c r="FL27" s="203"/>
      <c r="FM27" s="203"/>
      <c r="FN27" s="203"/>
      <c r="FO27" s="203"/>
      <c r="FP27" s="203"/>
      <c r="FQ27" s="203"/>
      <c r="FR27" s="203"/>
      <c r="FS27" s="203"/>
      <c r="FT27" s="203"/>
      <c r="FU27" s="203"/>
      <c r="FV27" s="203"/>
      <c r="FW27" s="203"/>
    </row>
    <row r="28" spans="1:179" s="191" customFormat="1" ht="24.75" customHeight="1">
      <c r="A28" s="145">
        <v>23</v>
      </c>
      <c r="B28" s="145" t="str">
        <f t="shared" si="15"/>
        <v>IC</v>
      </c>
      <c r="C28" s="145" t="s">
        <v>62</v>
      </c>
      <c r="D28" s="143" t="s">
        <v>94</v>
      </c>
      <c r="E28" s="146" t="s">
        <v>584</v>
      </c>
      <c r="F28" s="146" t="s">
        <v>93</v>
      </c>
      <c r="G28" s="147">
        <v>10</v>
      </c>
      <c r="H28" s="147">
        <v>196</v>
      </c>
      <c r="I28" s="147">
        <v>18</v>
      </c>
      <c r="J28" s="147"/>
      <c r="K28" s="147">
        <f t="shared" si="16"/>
        <v>18</v>
      </c>
      <c r="L28" s="147">
        <v>24</v>
      </c>
      <c r="M28" s="147">
        <v>481</v>
      </c>
      <c r="N28" s="147">
        <v>41</v>
      </c>
      <c r="O28" s="147">
        <v>9</v>
      </c>
      <c r="P28" s="147">
        <v>50</v>
      </c>
      <c r="Q28" s="147">
        <v>12</v>
      </c>
      <c r="R28" s="147">
        <v>312</v>
      </c>
      <c r="S28" s="147">
        <v>20</v>
      </c>
      <c r="T28" s="147">
        <v>2</v>
      </c>
      <c r="U28" s="147">
        <f t="shared" si="3"/>
        <v>22</v>
      </c>
      <c r="V28" s="147">
        <v>27</v>
      </c>
      <c r="W28" s="147">
        <v>10</v>
      </c>
      <c r="X28" s="147">
        <v>196</v>
      </c>
      <c r="Y28" s="147">
        <v>18</v>
      </c>
      <c r="Z28" s="147">
        <v>1</v>
      </c>
      <c r="AA28" s="147">
        <f t="shared" si="4"/>
        <v>19</v>
      </c>
      <c r="AB28" s="147">
        <v>24</v>
      </c>
      <c r="AC28" s="147">
        <v>481</v>
      </c>
      <c r="AD28" s="147">
        <v>41</v>
      </c>
      <c r="AE28" s="147">
        <v>19</v>
      </c>
      <c r="AF28" s="147">
        <v>60</v>
      </c>
      <c r="AG28" s="147">
        <v>12</v>
      </c>
      <c r="AH28" s="147">
        <v>284</v>
      </c>
      <c r="AI28" s="147">
        <v>28</v>
      </c>
      <c r="AJ28" s="147">
        <v>2</v>
      </c>
      <c r="AK28" s="147">
        <f t="shared" si="5"/>
        <v>30</v>
      </c>
      <c r="AL28" s="147">
        <v>27</v>
      </c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>
        <f t="shared" si="6"/>
        <v>46</v>
      </c>
      <c r="BX28" s="147">
        <f t="shared" si="7"/>
        <v>961</v>
      </c>
      <c r="BY28" s="147">
        <f t="shared" si="8"/>
        <v>109</v>
      </c>
      <c r="BZ28" s="147">
        <f t="shared" si="9"/>
        <v>27</v>
      </c>
      <c r="CA28" s="148">
        <f t="shared" si="10"/>
        <v>1</v>
      </c>
      <c r="CB28" s="14" t="s">
        <v>94</v>
      </c>
      <c r="CC28" s="149" t="s">
        <v>521</v>
      </c>
      <c r="CD28" s="14" t="s">
        <v>520</v>
      </c>
      <c r="CE28" s="15">
        <v>16423.416230315655</v>
      </c>
      <c r="CF28" s="149">
        <v>989</v>
      </c>
      <c r="CG28" s="149">
        <v>47</v>
      </c>
      <c r="CH28" s="144">
        <v>947</v>
      </c>
      <c r="CI28" s="144">
        <v>47</v>
      </c>
      <c r="CJ28" s="144">
        <v>42</v>
      </c>
      <c r="CK28" s="144">
        <v>0</v>
      </c>
      <c r="CL28" s="150">
        <f t="shared" si="11"/>
        <v>-28</v>
      </c>
      <c r="CM28" s="150">
        <f t="shared" si="12"/>
        <v>-1</v>
      </c>
      <c r="CN28" s="286">
        <v>16708.70051362752</v>
      </c>
      <c r="CO28" s="286">
        <v>11908.624033698638</v>
      </c>
      <c r="CP28" s="148">
        <f t="shared" si="2"/>
        <v>1</v>
      </c>
      <c r="CQ28" s="151" t="s">
        <v>32</v>
      </c>
      <c r="CR28" s="151" t="s">
        <v>1038</v>
      </c>
      <c r="CS28" s="151" t="s">
        <v>1151</v>
      </c>
      <c r="CT28" s="151" t="s">
        <v>94</v>
      </c>
      <c r="CU28" s="151" t="s">
        <v>1169</v>
      </c>
      <c r="CV28" s="152">
        <v>201</v>
      </c>
      <c r="CW28" s="153">
        <v>2</v>
      </c>
      <c r="CX28" s="153">
        <v>10</v>
      </c>
      <c r="CY28" s="153">
        <v>18</v>
      </c>
      <c r="CZ28" s="153">
        <v>1</v>
      </c>
      <c r="DA28" s="154">
        <v>19</v>
      </c>
      <c r="DB28" s="155">
        <v>465</v>
      </c>
      <c r="DC28" s="156">
        <v>5</v>
      </c>
      <c r="DD28" s="156">
        <v>24</v>
      </c>
      <c r="DE28" s="156">
        <v>41</v>
      </c>
      <c r="DF28" s="156">
        <v>16</v>
      </c>
      <c r="DG28" s="156">
        <v>0</v>
      </c>
      <c r="DH28" s="156">
        <v>0</v>
      </c>
      <c r="DI28" s="157">
        <v>57</v>
      </c>
      <c r="DJ28" s="158">
        <v>282</v>
      </c>
      <c r="DK28" s="159">
        <v>6</v>
      </c>
      <c r="DL28" s="159">
        <v>12</v>
      </c>
      <c r="DM28" s="159">
        <v>20</v>
      </c>
      <c r="DN28" s="159">
        <v>2</v>
      </c>
      <c r="DO28" s="159">
        <v>0</v>
      </c>
      <c r="DP28" s="159">
        <v>0</v>
      </c>
      <c r="DQ28" s="160">
        <v>22</v>
      </c>
      <c r="DR28" s="161">
        <v>0</v>
      </c>
      <c r="DS28" s="162">
        <v>0</v>
      </c>
      <c r="DT28" s="162">
        <v>0</v>
      </c>
      <c r="DU28" s="162">
        <v>0</v>
      </c>
      <c r="DV28" s="162">
        <v>0</v>
      </c>
      <c r="DW28" s="163">
        <v>0</v>
      </c>
      <c r="DX28" s="164">
        <v>948</v>
      </c>
      <c r="DY28" s="165">
        <v>13</v>
      </c>
      <c r="DZ28" s="165">
        <v>46</v>
      </c>
      <c r="EA28" s="166">
        <v>79</v>
      </c>
      <c r="EB28" s="166">
        <v>19</v>
      </c>
      <c r="EC28" s="166">
        <v>0</v>
      </c>
      <c r="ED28" s="166">
        <v>0</v>
      </c>
      <c r="EE28" s="167">
        <v>98</v>
      </c>
      <c r="EF28" s="168"/>
      <c r="EG28" s="168"/>
      <c r="EH28" s="169"/>
      <c r="EI28" s="169"/>
      <c r="EJ28" s="169"/>
      <c r="EK28" s="169"/>
      <c r="EL28" s="169"/>
      <c r="EM28" s="169"/>
      <c r="EN28" s="169"/>
      <c r="EO28" s="169"/>
      <c r="EP28" s="169"/>
      <c r="EQ28" s="169"/>
      <c r="ER28" s="169"/>
      <c r="ES28" s="169"/>
      <c r="ET28" s="170">
        <v>3638.588083453544</v>
      </c>
      <c r="EU28" s="170">
        <v>5386.643794643142</v>
      </c>
      <c r="EV28" s="171">
        <v>9025.231878096687</v>
      </c>
      <c r="EW28" s="168">
        <v>1</v>
      </c>
      <c r="EX28" s="168">
        <v>1</v>
      </c>
      <c r="EY28" s="168">
        <v>1</v>
      </c>
      <c r="EZ28" s="168">
        <v>1</v>
      </c>
      <c r="FA28" s="172">
        <f t="shared" si="13"/>
        <v>-13</v>
      </c>
      <c r="FB28" s="172">
        <f t="shared" si="14"/>
        <v>0</v>
      </c>
      <c r="FC28" s="286">
        <f>(CO28+FA28*Foglio1!$L$17+Foglio1!$I$17*base!FB28)*(1-Foglio1!$L$27)</f>
        <v>9133.820304045788</v>
      </c>
      <c r="FD28" s="203"/>
      <c r="FE28" s="203"/>
      <c r="FF28" s="203"/>
      <c r="FH28" s="203"/>
      <c r="FI28" s="203"/>
      <c r="FJ28" s="203"/>
      <c r="FK28" s="203"/>
      <c r="FL28" s="203"/>
      <c r="FM28" s="203"/>
      <c r="FN28" s="203"/>
      <c r="FO28" s="203"/>
      <c r="FP28" s="203"/>
      <c r="FQ28" s="203"/>
      <c r="FR28" s="203"/>
      <c r="FS28" s="203"/>
      <c r="FT28" s="203"/>
      <c r="FU28" s="203"/>
      <c r="FV28" s="203"/>
      <c r="FW28" s="203"/>
    </row>
    <row r="29" spans="1:179" s="191" customFormat="1" ht="24.75" customHeight="1">
      <c r="A29" s="145">
        <v>24</v>
      </c>
      <c r="B29" s="145" t="str">
        <f t="shared" si="15"/>
        <v>IC</v>
      </c>
      <c r="C29" s="145" t="s">
        <v>62</v>
      </c>
      <c r="D29" s="143" t="s">
        <v>95</v>
      </c>
      <c r="E29" s="146" t="s">
        <v>585</v>
      </c>
      <c r="F29" s="146" t="s">
        <v>93</v>
      </c>
      <c r="G29" s="147">
        <v>9</v>
      </c>
      <c r="H29" s="147">
        <v>203</v>
      </c>
      <c r="I29" s="147">
        <v>18</v>
      </c>
      <c r="J29" s="147">
        <v>2</v>
      </c>
      <c r="K29" s="147">
        <f t="shared" si="16"/>
        <v>20</v>
      </c>
      <c r="L29" s="147">
        <v>20</v>
      </c>
      <c r="M29" s="147">
        <v>409</v>
      </c>
      <c r="N29" s="147">
        <v>36</v>
      </c>
      <c r="O29" s="147">
        <v>2</v>
      </c>
      <c r="P29" s="147">
        <v>38</v>
      </c>
      <c r="Q29" s="147">
        <v>15</v>
      </c>
      <c r="R29" s="147">
        <v>353</v>
      </c>
      <c r="S29" s="147">
        <v>33</v>
      </c>
      <c r="T29" s="147">
        <v>2</v>
      </c>
      <c r="U29" s="147">
        <f t="shared" si="3"/>
        <v>35</v>
      </c>
      <c r="V29" s="147">
        <v>30</v>
      </c>
      <c r="W29" s="147">
        <v>9</v>
      </c>
      <c r="X29" s="147">
        <v>202</v>
      </c>
      <c r="Y29" s="147">
        <v>18</v>
      </c>
      <c r="Z29" s="147">
        <v>4</v>
      </c>
      <c r="AA29" s="147">
        <f t="shared" si="4"/>
        <v>22</v>
      </c>
      <c r="AB29" s="147">
        <v>20</v>
      </c>
      <c r="AC29" s="147">
        <v>409</v>
      </c>
      <c r="AD29" s="147">
        <v>36</v>
      </c>
      <c r="AE29" s="147">
        <v>5</v>
      </c>
      <c r="AF29" s="147">
        <v>41</v>
      </c>
      <c r="AG29" s="147">
        <v>15</v>
      </c>
      <c r="AH29" s="147">
        <v>358</v>
      </c>
      <c r="AI29" s="147">
        <v>38</v>
      </c>
      <c r="AJ29" s="147">
        <v>2</v>
      </c>
      <c r="AK29" s="147">
        <f t="shared" si="5"/>
        <v>40</v>
      </c>
      <c r="AL29" s="147">
        <v>30</v>
      </c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>
        <f t="shared" si="6"/>
        <v>44</v>
      </c>
      <c r="BX29" s="147">
        <f t="shared" si="7"/>
        <v>969</v>
      </c>
      <c r="BY29" s="147">
        <f t="shared" si="8"/>
        <v>103</v>
      </c>
      <c r="BZ29" s="147">
        <f t="shared" si="9"/>
        <v>30</v>
      </c>
      <c r="CA29" s="148">
        <f t="shared" si="10"/>
        <v>1</v>
      </c>
      <c r="CB29" s="14" t="s">
        <v>95</v>
      </c>
      <c r="CC29" s="149" t="s">
        <v>522</v>
      </c>
      <c r="CD29" s="14" t="s">
        <v>520</v>
      </c>
      <c r="CE29" s="15">
        <v>16128.821575589865</v>
      </c>
      <c r="CF29" s="149">
        <v>975</v>
      </c>
      <c r="CG29" s="149">
        <v>44</v>
      </c>
      <c r="CH29" s="144">
        <v>954</v>
      </c>
      <c r="CI29" s="144">
        <v>44</v>
      </c>
      <c r="CJ29" s="144">
        <v>21</v>
      </c>
      <c r="CK29" s="144">
        <v>0</v>
      </c>
      <c r="CL29" s="150">
        <f t="shared" si="11"/>
        <v>-6</v>
      </c>
      <c r="CM29" s="150">
        <f t="shared" si="12"/>
        <v>0</v>
      </c>
      <c r="CN29" s="286">
        <v>16180.716141864832</v>
      </c>
      <c r="CO29" s="286">
        <v>11716.580326703768</v>
      </c>
      <c r="CP29" s="148">
        <f t="shared" si="2"/>
        <v>1</v>
      </c>
      <c r="CQ29" s="151" t="s">
        <v>32</v>
      </c>
      <c r="CR29" s="151" t="s">
        <v>1038</v>
      </c>
      <c r="CS29" s="151" t="s">
        <v>1151</v>
      </c>
      <c r="CT29" s="151" t="s">
        <v>95</v>
      </c>
      <c r="CU29" s="151" t="s">
        <v>1170</v>
      </c>
      <c r="CV29" s="152">
        <v>200</v>
      </c>
      <c r="CW29" s="153">
        <v>4</v>
      </c>
      <c r="CX29" s="153">
        <v>9</v>
      </c>
      <c r="CY29" s="153">
        <v>17</v>
      </c>
      <c r="CZ29" s="153">
        <v>2</v>
      </c>
      <c r="DA29" s="154">
        <v>19</v>
      </c>
      <c r="DB29" s="155">
        <v>396</v>
      </c>
      <c r="DC29" s="156">
        <v>13</v>
      </c>
      <c r="DD29" s="156">
        <v>20</v>
      </c>
      <c r="DE29" s="156">
        <v>36</v>
      </c>
      <c r="DF29" s="156">
        <v>6</v>
      </c>
      <c r="DG29" s="156">
        <v>0</v>
      </c>
      <c r="DH29" s="156">
        <v>0</v>
      </c>
      <c r="DI29" s="157">
        <v>42</v>
      </c>
      <c r="DJ29" s="158">
        <v>438</v>
      </c>
      <c r="DK29" s="159">
        <v>7</v>
      </c>
      <c r="DL29" s="159">
        <v>15</v>
      </c>
      <c r="DM29" s="159">
        <v>33</v>
      </c>
      <c r="DN29" s="159">
        <v>3</v>
      </c>
      <c r="DO29" s="159">
        <v>0</v>
      </c>
      <c r="DP29" s="159">
        <v>0</v>
      </c>
      <c r="DQ29" s="160">
        <v>36</v>
      </c>
      <c r="DR29" s="161">
        <v>0</v>
      </c>
      <c r="DS29" s="162">
        <v>0</v>
      </c>
      <c r="DT29" s="162">
        <v>0</v>
      </c>
      <c r="DU29" s="162">
        <v>0</v>
      </c>
      <c r="DV29" s="162">
        <v>0</v>
      </c>
      <c r="DW29" s="163">
        <v>0</v>
      </c>
      <c r="DX29" s="164">
        <v>1034</v>
      </c>
      <c r="DY29" s="165">
        <v>24</v>
      </c>
      <c r="DZ29" s="165">
        <v>44</v>
      </c>
      <c r="EA29" s="166">
        <v>86</v>
      </c>
      <c r="EB29" s="166">
        <v>11</v>
      </c>
      <c r="EC29" s="166">
        <v>0</v>
      </c>
      <c r="ED29" s="166">
        <v>0</v>
      </c>
      <c r="EE29" s="167">
        <v>97</v>
      </c>
      <c r="EF29" s="168"/>
      <c r="EG29" s="168"/>
      <c r="EH29" s="169"/>
      <c r="EI29" s="169"/>
      <c r="EJ29" s="169"/>
      <c r="EK29" s="169"/>
      <c r="EL29" s="169"/>
      <c r="EM29" s="169"/>
      <c r="EN29" s="169"/>
      <c r="EO29" s="169"/>
      <c r="EP29" s="169"/>
      <c r="EQ29" s="169"/>
      <c r="ER29" s="169"/>
      <c r="ES29" s="169"/>
      <c r="ET29" s="170">
        <v>4126.333471049211</v>
      </c>
      <c r="EU29" s="170">
        <v>5329.128674386614</v>
      </c>
      <c r="EV29" s="171">
        <v>9455.462145435824</v>
      </c>
      <c r="EW29" s="168">
        <v>1</v>
      </c>
      <c r="EX29" s="168">
        <v>1</v>
      </c>
      <c r="EY29" s="168">
        <v>1</v>
      </c>
      <c r="EZ29" s="168">
        <v>1</v>
      </c>
      <c r="FA29" s="172">
        <f t="shared" si="13"/>
        <v>65</v>
      </c>
      <c r="FB29" s="172">
        <f t="shared" si="14"/>
        <v>0</v>
      </c>
      <c r="FC29" s="286">
        <f>(CO29+FA29*Foglio1!$L$17+Foglio1!$I$17*base!FB29)*(1-Foglio1!$L$27)</f>
        <v>9215.682752805662</v>
      </c>
      <c r="FD29" s="203"/>
      <c r="FE29" s="203"/>
      <c r="FF29" s="203"/>
      <c r="FH29" s="203"/>
      <c r="FI29" s="203"/>
      <c r="FJ29" s="203"/>
      <c r="FK29" s="203"/>
      <c r="FL29" s="203"/>
      <c r="FM29" s="203"/>
      <c r="FN29" s="203"/>
      <c r="FO29" s="203"/>
      <c r="FP29" s="203"/>
      <c r="FQ29" s="203"/>
      <c r="FR29" s="203"/>
      <c r="FS29" s="203"/>
      <c r="FT29" s="203"/>
      <c r="FU29" s="203"/>
      <c r="FV29" s="203"/>
      <c r="FW29" s="203"/>
    </row>
    <row r="30" spans="1:179" s="205" customFormat="1" ht="24.75" customHeight="1">
      <c r="A30" s="145">
        <v>25</v>
      </c>
      <c r="B30" s="145" t="str">
        <f t="shared" si="15"/>
        <v>IC</v>
      </c>
      <c r="C30" s="145" t="s">
        <v>62</v>
      </c>
      <c r="D30" s="143" t="s">
        <v>96</v>
      </c>
      <c r="E30" s="146" t="s">
        <v>586</v>
      </c>
      <c r="F30" s="146" t="s">
        <v>97</v>
      </c>
      <c r="G30" s="287">
        <v>10</v>
      </c>
      <c r="H30" s="287">
        <v>250</v>
      </c>
      <c r="I30" s="287">
        <v>20</v>
      </c>
      <c r="J30" s="287">
        <v>1</v>
      </c>
      <c r="K30" s="287">
        <f t="shared" si="16"/>
        <v>21</v>
      </c>
      <c r="L30" s="287">
        <v>19</v>
      </c>
      <c r="M30" s="287">
        <v>427</v>
      </c>
      <c r="N30" s="287">
        <v>31</v>
      </c>
      <c r="O30" s="287">
        <v>2</v>
      </c>
      <c r="P30" s="287">
        <v>33</v>
      </c>
      <c r="Q30" s="287">
        <v>12</v>
      </c>
      <c r="R30" s="287">
        <v>278</v>
      </c>
      <c r="S30" s="287">
        <v>27</v>
      </c>
      <c r="T30" s="287">
        <v>3</v>
      </c>
      <c r="U30" s="287">
        <f t="shared" si="3"/>
        <v>30</v>
      </c>
      <c r="V30" s="287">
        <v>24</v>
      </c>
      <c r="W30" s="287">
        <v>10</v>
      </c>
      <c r="X30" s="287">
        <v>263</v>
      </c>
      <c r="Y30" s="287">
        <v>20</v>
      </c>
      <c r="Z30" s="287">
        <v>2</v>
      </c>
      <c r="AA30" s="287">
        <f t="shared" si="4"/>
        <v>22</v>
      </c>
      <c r="AB30" s="287">
        <v>19</v>
      </c>
      <c r="AC30" s="287">
        <v>433</v>
      </c>
      <c r="AD30" s="287">
        <v>31</v>
      </c>
      <c r="AE30" s="287">
        <v>3</v>
      </c>
      <c r="AF30" s="287">
        <v>34</v>
      </c>
      <c r="AG30" s="287">
        <v>12</v>
      </c>
      <c r="AH30" s="287">
        <v>284</v>
      </c>
      <c r="AI30" s="287">
        <v>30</v>
      </c>
      <c r="AJ30" s="287">
        <v>4</v>
      </c>
      <c r="AK30" s="287">
        <f t="shared" si="5"/>
        <v>34</v>
      </c>
      <c r="AL30" s="287">
        <v>24</v>
      </c>
      <c r="AM30" s="287"/>
      <c r="AN30" s="287"/>
      <c r="AO30" s="287"/>
      <c r="AP30" s="287"/>
      <c r="AQ30" s="287"/>
      <c r="AR30" s="287"/>
      <c r="AS30" s="287"/>
      <c r="AT30" s="287"/>
      <c r="AU30" s="287"/>
      <c r="AV30" s="287"/>
      <c r="AW30" s="287"/>
      <c r="AX30" s="287"/>
      <c r="AY30" s="287"/>
      <c r="AZ30" s="287"/>
      <c r="BA30" s="287"/>
      <c r="BB30" s="287"/>
      <c r="BC30" s="287"/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7"/>
      <c r="BV30" s="287"/>
      <c r="BW30" s="287">
        <f t="shared" si="6"/>
        <v>41</v>
      </c>
      <c r="BX30" s="287">
        <f t="shared" si="7"/>
        <v>980</v>
      </c>
      <c r="BY30" s="287">
        <f t="shared" si="8"/>
        <v>90</v>
      </c>
      <c r="BZ30" s="287">
        <f t="shared" si="9"/>
        <v>24</v>
      </c>
      <c r="CA30" s="148">
        <f t="shared" si="10"/>
        <v>1</v>
      </c>
      <c r="CB30" s="14" t="s">
        <v>96</v>
      </c>
      <c r="CC30" s="149" t="s">
        <v>494</v>
      </c>
      <c r="CD30" s="14" t="s">
        <v>495</v>
      </c>
      <c r="CE30" s="15">
        <v>15659.156164007263</v>
      </c>
      <c r="CF30" s="149">
        <v>982</v>
      </c>
      <c r="CG30" s="149">
        <v>42</v>
      </c>
      <c r="CH30" s="144">
        <v>965</v>
      </c>
      <c r="CI30" s="144">
        <v>43</v>
      </c>
      <c r="CJ30" s="144">
        <v>17</v>
      </c>
      <c r="CK30" s="144">
        <v>-1</v>
      </c>
      <c r="CL30" s="150">
        <f t="shared" si="11"/>
        <v>-2</v>
      </c>
      <c r="CM30" s="150">
        <f t="shared" si="12"/>
        <v>-1</v>
      </c>
      <c r="CN30" s="286">
        <v>15323.422879764936</v>
      </c>
      <c r="CO30" s="286">
        <v>10998.001427475623</v>
      </c>
      <c r="CP30" s="148">
        <f t="shared" si="2"/>
        <v>1</v>
      </c>
      <c r="CQ30" s="151" t="s">
        <v>32</v>
      </c>
      <c r="CR30" s="151" t="s">
        <v>495</v>
      </c>
      <c r="CS30" s="151" t="s">
        <v>1151</v>
      </c>
      <c r="CT30" s="151" t="s">
        <v>96</v>
      </c>
      <c r="CU30" s="151" t="s">
        <v>1171</v>
      </c>
      <c r="CV30" s="152">
        <v>260</v>
      </c>
      <c r="CW30" s="153">
        <v>3</v>
      </c>
      <c r="CX30" s="153">
        <v>10</v>
      </c>
      <c r="CY30" s="153">
        <v>20</v>
      </c>
      <c r="CZ30" s="153">
        <v>2</v>
      </c>
      <c r="DA30" s="154">
        <v>22</v>
      </c>
      <c r="DB30" s="155">
        <v>453</v>
      </c>
      <c r="DC30" s="156">
        <v>4</v>
      </c>
      <c r="DD30" s="156">
        <v>20</v>
      </c>
      <c r="DE30" s="156">
        <v>31</v>
      </c>
      <c r="DF30" s="156">
        <v>2</v>
      </c>
      <c r="DG30" s="156">
        <v>0</v>
      </c>
      <c r="DH30" s="156">
        <v>0</v>
      </c>
      <c r="DI30" s="157">
        <v>33</v>
      </c>
      <c r="DJ30" s="158">
        <v>291</v>
      </c>
      <c r="DK30" s="159">
        <v>10</v>
      </c>
      <c r="DL30" s="159">
        <v>12</v>
      </c>
      <c r="DM30" s="159">
        <v>27</v>
      </c>
      <c r="DN30" s="159">
        <v>3</v>
      </c>
      <c r="DO30" s="159">
        <v>0</v>
      </c>
      <c r="DP30" s="159">
        <v>0</v>
      </c>
      <c r="DQ30" s="160">
        <v>30</v>
      </c>
      <c r="DR30" s="161">
        <v>0</v>
      </c>
      <c r="DS30" s="162">
        <v>0</v>
      </c>
      <c r="DT30" s="162">
        <v>0</v>
      </c>
      <c r="DU30" s="162">
        <v>0</v>
      </c>
      <c r="DV30" s="162">
        <v>0</v>
      </c>
      <c r="DW30" s="163">
        <v>0</v>
      </c>
      <c r="DX30" s="164">
        <v>1004</v>
      </c>
      <c r="DY30" s="165">
        <v>17</v>
      </c>
      <c r="DZ30" s="165">
        <v>42</v>
      </c>
      <c r="EA30" s="166">
        <v>78</v>
      </c>
      <c r="EB30" s="166">
        <v>7</v>
      </c>
      <c r="EC30" s="166">
        <v>0</v>
      </c>
      <c r="ED30" s="166">
        <v>0</v>
      </c>
      <c r="EE30" s="167">
        <v>85</v>
      </c>
      <c r="EF30" s="168"/>
      <c r="EG30" s="168"/>
      <c r="EH30" s="169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70">
        <v>3823.805493803219</v>
      </c>
      <c r="EU30" s="170">
        <v>4985.329563567445</v>
      </c>
      <c r="EV30" s="171">
        <v>8809.135057370664</v>
      </c>
      <c r="EW30" s="168">
        <v>1</v>
      </c>
      <c r="EX30" s="168">
        <v>1</v>
      </c>
      <c r="EY30" s="168">
        <v>1</v>
      </c>
      <c r="EZ30" s="168">
        <v>1</v>
      </c>
      <c r="FA30" s="172">
        <f t="shared" si="13"/>
        <v>24</v>
      </c>
      <c r="FB30" s="172">
        <f t="shared" si="14"/>
        <v>1</v>
      </c>
      <c r="FC30" s="286">
        <f>(CO30+FA30*Foglio1!$L$17+Foglio1!$I$17*base!FB30)*(1-Foglio1!$L$27)</f>
        <v>8632.338196191438</v>
      </c>
      <c r="FD30" s="204"/>
      <c r="FE30" s="204"/>
      <c r="FF30" s="204"/>
      <c r="FH30" s="204"/>
      <c r="FI30" s="204"/>
      <c r="FJ30" s="204"/>
      <c r="FK30" s="204"/>
      <c r="FL30" s="204"/>
      <c r="FM30" s="204"/>
      <c r="FN30" s="204"/>
      <c r="FO30" s="204"/>
      <c r="FP30" s="204"/>
      <c r="FQ30" s="204"/>
      <c r="FR30" s="204"/>
      <c r="FS30" s="204"/>
      <c r="FT30" s="204"/>
      <c r="FU30" s="204"/>
      <c r="FV30" s="204"/>
      <c r="FW30" s="204"/>
    </row>
    <row r="31" spans="1:179" s="191" customFormat="1" ht="24.75" customHeight="1">
      <c r="A31" s="145">
        <v>26</v>
      </c>
      <c r="B31" s="145" t="str">
        <f t="shared" si="15"/>
        <v>IC</v>
      </c>
      <c r="C31" s="145" t="s">
        <v>62</v>
      </c>
      <c r="D31" s="143" t="s">
        <v>98</v>
      </c>
      <c r="E31" s="146" t="s">
        <v>587</v>
      </c>
      <c r="F31" s="146" t="s">
        <v>99</v>
      </c>
      <c r="G31" s="147">
        <v>13</v>
      </c>
      <c r="H31" s="147">
        <v>288</v>
      </c>
      <c r="I31" s="147">
        <v>26</v>
      </c>
      <c r="J31" s="147">
        <v>1</v>
      </c>
      <c r="K31" s="147">
        <f t="shared" si="16"/>
        <v>27</v>
      </c>
      <c r="L31" s="147">
        <v>30</v>
      </c>
      <c r="M31" s="147">
        <v>569</v>
      </c>
      <c r="N31" s="147">
        <v>50</v>
      </c>
      <c r="O31" s="147">
        <v>2</v>
      </c>
      <c r="P31" s="147">
        <v>52</v>
      </c>
      <c r="Q31" s="147">
        <v>17</v>
      </c>
      <c r="R31" s="147">
        <v>385</v>
      </c>
      <c r="S31" s="147">
        <v>31</v>
      </c>
      <c r="T31" s="147">
        <v>1</v>
      </c>
      <c r="U31" s="147">
        <f t="shared" si="3"/>
        <v>32</v>
      </c>
      <c r="V31" s="147">
        <v>37</v>
      </c>
      <c r="W31" s="147">
        <v>13</v>
      </c>
      <c r="X31" s="147">
        <v>294</v>
      </c>
      <c r="Y31" s="147">
        <v>26</v>
      </c>
      <c r="Z31" s="147">
        <v>2</v>
      </c>
      <c r="AA31" s="147">
        <f t="shared" si="4"/>
        <v>28</v>
      </c>
      <c r="AB31" s="147">
        <v>30</v>
      </c>
      <c r="AC31" s="147">
        <v>567</v>
      </c>
      <c r="AD31" s="147">
        <v>50</v>
      </c>
      <c r="AE31" s="147">
        <v>2</v>
      </c>
      <c r="AF31" s="147">
        <v>52</v>
      </c>
      <c r="AG31" s="147">
        <v>17</v>
      </c>
      <c r="AH31" s="147">
        <v>386</v>
      </c>
      <c r="AI31" s="147">
        <v>40</v>
      </c>
      <c r="AJ31" s="147">
        <v>2</v>
      </c>
      <c r="AK31" s="147">
        <f t="shared" si="5"/>
        <v>42</v>
      </c>
      <c r="AL31" s="147">
        <v>37</v>
      </c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>
        <f t="shared" si="6"/>
        <v>60</v>
      </c>
      <c r="BX31" s="147">
        <f t="shared" si="7"/>
        <v>1247</v>
      </c>
      <c r="BY31" s="147">
        <f t="shared" si="8"/>
        <v>122</v>
      </c>
      <c r="BZ31" s="147">
        <f t="shared" si="9"/>
        <v>37</v>
      </c>
      <c r="CA31" s="148">
        <f t="shared" si="10"/>
        <v>1</v>
      </c>
      <c r="CB31" s="14" t="s">
        <v>98</v>
      </c>
      <c r="CC31" s="149" t="s">
        <v>525</v>
      </c>
      <c r="CD31" s="14" t="s">
        <v>526</v>
      </c>
      <c r="CE31" s="15">
        <v>20575.40849990706</v>
      </c>
      <c r="CF31" s="149">
        <v>1240</v>
      </c>
      <c r="CG31" s="149">
        <v>60</v>
      </c>
      <c r="CH31" s="144">
        <v>1213</v>
      </c>
      <c r="CI31" s="144">
        <v>59</v>
      </c>
      <c r="CJ31" s="144">
        <v>27</v>
      </c>
      <c r="CK31" s="144">
        <v>1</v>
      </c>
      <c r="CL31" s="150">
        <f t="shared" si="11"/>
        <v>7</v>
      </c>
      <c r="CM31" s="150">
        <f t="shared" si="12"/>
        <v>0</v>
      </c>
      <c r="CN31" s="286">
        <v>20991.895811091028</v>
      </c>
      <c r="CO31" s="286">
        <v>15254.030655830671</v>
      </c>
      <c r="CP31" s="148">
        <f t="shared" si="2"/>
        <v>1</v>
      </c>
      <c r="CQ31" s="151" t="s">
        <v>32</v>
      </c>
      <c r="CR31" s="151" t="s">
        <v>526</v>
      </c>
      <c r="CS31" s="151" t="s">
        <v>1151</v>
      </c>
      <c r="CT31" s="151" t="s">
        <v>98</v>
      </c>
      <c r="CU31" s="151" t="s">
        <v>1172</v>
      </c>
      <c r="CV31" s="152">
        <v>315</v>
      </c>
      <c r="CW31" s="153">
        <v>3</v>
      </c>
      <c r="CX31" s="153">
        <v>13</v>
      </c>
      <c r="CY31" s="153">
        <v>26</v>
      </c>
      <c r="CZ31" s="153">
        <v>1</v>
      </c>
      <c r="DA31" s="154">
        <v>27</v>
      </c>
      <c r="DB31" s="155">
        <v>594</v>
      </c>
      <c r="DC31" s="156">
        <v>7</v>
      </c>
      <c r="DD31" s="156">
        <v>31</v>
      </c>
      <c r="DE31" s="156">
        <v>51</v>
      </c>
      <c r="DF31" s="156">
        <v>4</v>
      </c>
      <c r="DG31" s="156">
        <v>0</v>
      </c>
      <c r="DH31" s="156">
        <v>0</v>
      </c>
      <c r="DI31" s="157">
        <v>55</v>
      </c>
      <c r="DJ31" s="158">
        <v>405</v>
      </c>
      <c r="DK31" s="159">
        <v>5</v>
      </c>
      <c r="DL31" s="159">
        <v>18</v>
      </c>
      <c r="DM31" s="159">
        <v>35</v>
      </c>
      <c r="DN31" s="159">
        <v>1</v>
      </c>
      <c r="DO31" s="159">
        <v>0</v>
      </c>
      <c r="DP31" s="159">
        <v>0</v>
      </c>
      <c r="DQ31" s="160">
        <v>36</v>
      </c>
      <c r="DR31" s="161">
        <v>0</v>
      </c>
      <c r="DS31" s="162">
        <v>0</v>
      </c>
      <c r="DT31" s="162">
        <v>0</v>
      </c>
      <c r="DU31" s="162">
        <v>0</v>
      </c>
      <c r="DV31" s="162">
        <v>0</v>
      </c>
      <c r="DW31" s="163">
        <v>0</v>
      </c>
      <c r="DX31" s="164">
        <v>1314</v>
      </c>
      <c r="DY31" s="165">
        <v>15</v>
      </c>
      <c r="DZ31" s="165">
        <v>62</v>
      </c>
      <c r="EA31" s="166">
        <v>112</v>
      </c>
      <c r="EB31" s="166">
        <v>6</v>
      </c>
      <c r="EC31" s="166">
        <v>0</v>
      </c>
      <c r="ED31" s="166">
        <v>0</v>
      </c>
      <c r="EE31" s="167">
        <v>118</v>
      </c>
      <c r="EF31" s="168"/>
      <c r="EG31" s="168"/>
      <c r="EH31" s="169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70">
        <v>5043.318003583541</v>
      </c>
      <c r="EU31" s="170">
        <v>7349.242622418337</v>
      </c>
      <c r="EV31" s="171">
        <v>12392.56062600188</v>
      </c>
      <c r="EW31" s="168">
        <v>1</v>
      </c>
      <c r="EX31" s="168">
        <v>1</v>
      </c>
      <c r="EY31" s="168">
        <v>1</v>
      </c>
      <c r="EZ31" s="168">
        <v>1</v>
      </c>
      <c r="FA31" s="172">
        <f t="shared" si="13"/>
        <v>67</v>
      </c>
      <c r="FB31" s="172">
        <f t="shared" si="14"/>
        <v>2</v>
      </c>
      <c r="FC31" s="286">
        <f>(CO31+FA31*Foglio1!$L$17+Foglio1!$I$17*base!FB31)*(1-Foglio1!$L$27)</f>
        <v>12127.927227034961</v>
      </c>
      <c r="FD31" s="203"/>
      <c r="FE31" s="203"/>
      <c r="FF31" s="203"/>
      <c r="FH31" s="203"/>
      <c r="FI31" s="203"/>
      <c r="FJ31" s="203"/>
      <c r="FK31" s="203"/>
      <c r="FL31" s="203"/>
      <c r="FM31" s="203"/>
      <c r="FN31" s="203"/>
      <c r="FO31" s="203"/>
      <c r="FP31" s="203"/>
      <c r="FQ31" s="203"/>
      <c r="FR31" s="203"/>
      <c r="FS31" s="203"/>
      <c r="FT31" s="203"/>
      <c r="FU31" s="203"/>
      <c r="FV31" s="203"/>
      <c r="FW31" s="203"/>
    </row>
    <row r="32" spans="1:179" s="191" customFormat="1" ht="24.75" customHeight="1">
      <c r="A32" s="145">
        <v>27</v>
      </c>
      <c r="B32" s="145" t="str">
        <f t="shared" si="15"/>
        <v>IC</v>
      </c>
      <c r="C32" s="145" t="s">
        <v>62</v>
      </c>
      <c r="D32" s="143" t="s">
        <v>100</v>
      </c>
      <c r="E32" s="146" t="s">
        <v>588</v>
      </c>
      <c r="F32" s="146" t="s">
        <v>99</v>
      </c>
      <c r="G32" s="147">
        <v>14</v>
      </c>
      <c r="H32" s="147">
        <v>337</v>
      </c>
      <c r="I32" s="147">
        <v>28</v>
      </c>
      <c r="J32" s="147">
        <v>1</v>
      </c>
      <c r="K32" s="147">
        <f t="shared" si="16"/>
        <v>29</v>
      </c>
      <c r="L32" s="147">
        <v>26</v>
      </c>
      <c r="M32" s="147">
        <v>452</v>
      </c>
      <c r="N32" s="147">
        <v>45</v>
      </c>
      <c r="O32" s="147">
        <v>1</v>
      </c>
      <c r="P32" s="147">
        <v>46</v>
      </c>
      <c r="Q32" s="147">
        <v>13</v>
      </c>
      <c r="R32" s="147">
        <v>265</v>
      </c>
      <c r="S32" s="147">
        <v>22</v>
      </c>
      <c r="T32" s="147">
        <v>1</v>
      </c>
      <c r="U32" s="147">
        <f t="shared" si="3"/>
        <v>23</v>
      </c>
      <c r="V32" s="147">
        <v>34</v>
      </c>
      <c r="W32" s="147">
        <v>14</v>
      </c>
      <c r="X32" s="147">
        <v>356</v>
      </c>
      <c r="Y32" s="147">
        <v>28</v>
      </c>
      <c r="Z32" s="147">
        <v>2</v>
      </c>
      <c r="AA32" s="147">
        <f t="shared" si="4"/>
        <v>30</v>
      </c>
      <c r="AB32" s="147">
        <v>26</v>
      </c>
      <c r="AC32" s="147">
        <v>448</v>
      </c>
      <c r="AD32" s="147">
        <v>45</v>
      </c>
      <c r="AE32" s="147">
        <v>4</v>
      </c>
      <c r="AF32" s="147">
        <v>49</v>
      </c>
      <c r="AG32" s="147">
        <v>13</v>
      </c>
      <c r="AH32" s="147">
        <v>262</v>
      </c>
      <c r="AI32" s="147">
        <v>39</v>
      </c>
      <c r="AJ32" s="147">
        <v>2</v>
      </c>
      <c r="AK32" s="147">
        <f t="shared" si="5"/>
        <v>41</v>
      </c>
      <c r="AL32" s="147">
        <v>34</v>
      </c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>
        <f t="shared" si="6"/>
        <v>53</v>
      </c>
      <c r="BX32" s="147">
        <f t="shared" si="7"/>
        <v>1066</v>
      </c>
      <c r="BY32" s="147">
        <f t="shared" si="8"/>
        <v>120</v>
      </c>
      <c r="BZ32" s="147">
        <f t="shared" si="9"/>
        <v>34</v>
      </c>
      <c r="CA32" s="148">
        <f t="shared" si="10"/>
        <v>1</v>
      </c>
      <c r="CB32" s="14" t="s">
        <v>100</v>
      </c>
      <c r="CC32" s="149" t="s">
        <v>527</v>
      </c>
      <c r="CD32" s="14" t="s">
        <v>526</v>
      </c>
      <c r="CE32" s="15">
        <v>18761.361538622605</v>
      </c>
      <c r="CF32" s="149">
        <v>1075</v>
      </c>
      <c r="CG32" s="149">
        <v>56</v>
      </c>
      <c r="CH32" s="144">
        <v>1071</v>
      </c>
      <c r="CI32" s="144">
        <v>55</v>
      </c>
      <c r="CJ32" s="144">
        <v>4</v>
      </c>
      <c r="CK32" s="144">
        <v>1</v>
      </c>
      <c r="CL32" s="150">
        <f t="shared" si="11"/>
        <v>-9</v>
      </c>
      <c r="CM32" s="150">
        <f t="shared" si="12"/>
        <v>-3</v>
      </c>
      <c r="CN32" s="286">
        <v>18939.326223210774</v>
      </c>
      <c r="CO32" s="286">
        <v>13373.44164357121</v>
      </c>
      <c r="CP32" s="148">
        <f t="shared" si="2"/>
        <v>1</v>
      </c>
      <c r="CQ32" s="151" t="s">
        <v>32</v>
      </c>
      <c r="CR32" s="151" t="s">
        <v>526</v>
      </c>
      <c r="CS32" s="151" t="s">
        <v>1151</v>
      </c>
      <c r="CT32" s="151" t="s">
        <v>100</v>
      </c>
      <c r="CU32" s="151" t="s">
        <v>1173</v>
      </c>
      <c r="CV32" s="152">
        <v>378</v>
      </c>
      <c r="CW32" s="153">
        <v>6</v>
      </c>
      <c r="CX32" s="153">
        <v>14</v>
      </c>
      <c r="CY32" s="153">
        <v>28</v>
      </c>
      <c r="CZ32" s="153">
        <v>3</v>
      </c>
      <c r="DA32" s="154">
        <v>31</v>
      </c>
      <c r="DB32" s="155">
        <v>469</v>
      </c>
      <c r="DC32" s="156">
        <v>9</v>
      </c>
      <c r="DD32" s="156">
        <v>26</v>
      </c>
      <c r="DE32" s="156">
        <v>44</v>
      </c>
      <c r="DF32" s="156">
        <v>5</v>
      </c>
      <c r="DG32" s="156">
        <v>0</v>
      </c>
      <c r="DH32" s="156">
        <v>0</v>
      </c>
      <c r="DI32" s="157">
        <v>49</v>
      </c>
      <c r="DJ32" s="158">
        <v>256</v>
      </c>
      <c r="DK32" s="159">
        <v>2</v>
      </c>
      <c r="DL32" s="159">
        <v>12</v>
      </c>
      <c r="DM32" s="159">
        <v>22</v>
      </c>
      <c r="DN32" s="159">
        <v>1</v>
      </c>
      <c r="DO32" s="159">
        <v>0</v>
      </c>
      <c r="DP32" s="159">
        <v>0</v>
      </c>
      <c r="DQ32" s="160">
        <v>23</v>
      </c>
      <c r="DR32" s="161">
        <v>0</v>
      </c>
      <c r="DS32" s="162">
        <v>0</v>
      </c>
      <c r="DT32" s="162">
        <v>0</v>
      </c>
      <c r="DU32" s="162">
        <v>0</v>
      </c>
      <c r="DV32" s="162">
        <v>0</v>
      </c>
      <c r="DW32" s="163">
        <v>0</v>
      </c>
      <c r="DX32" s="164">
        <v>1103</v>
      </c>
      <c r="DY32" s="165">
        <v>17</v>
      </c>
      <c r="DZ32" s="165">
        <v>52</v>
      </c>
      <c r="EA32" s="166">
        <v>94</v>
      </c>
      <c r="EB32" s="166">
        <v>9</v>
      </c>
      <c r="EC32" s="166">
        <v>0</v>
      </c>
      <c r="ED32" s="166">
        <v>0</v>
      </c>
      <c r="EE32" s="167">
        <v>103</v>
      </c>
      <c r="EF32" s="168"/>
      <c r="EG32" s="168"/>
      <c r="EH32" s="169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70">
        <v>4086.944443848092</v>
      </c>
      <c r="EU32" s="170">
        <v>6045.461471584499</v>
      </c>
      <c r="EV32" s="171">
        <v>10132.405915432591</v>
      </c>
      <c r="EW32" s="168">
        <v>1</v>
      </c>
      <c r="EX32" s="168">
        <v>1</v>
      </c>
      <c r="EY32" s="168">
        <v>1</v>
      </c>
      <c r="EZ32" s="168">
        <v>1</v>
      </c>
      <c r="FA32" s="172">
        <f t="shared" si="13"/>
        <v>37</v>
      </c>
      <c r="FB32" s="172">
        <f t="shared" si="14"/>
        <v>-1</v>
      </c>
      <c r="FC32" s="286">
        <f>(CO32+FA32*Foglio1!$L$17+Foglio1!$I$17*base!FB32)*(1-Foglio1!$L$27)</f>
        <v>10318.436429618694</v>
      </c>
      <c r="FD32" s="203"/>
      <c r="FE32" s="203"/>
      <c r="FF32" s="203"/>
      <c r="FH32" s="203"/>
      <c r="FI32" s="203"/>
      <c r="FJ32" s="203"/>
      <c r="FK32" s="203"/>
      <c r="FL32" s="203"/>
      <c r="FM32" s="203"/>
      <c r="FN32" s="203"/>
      <c r="FO32" s="203"/>
      <c r="FP32" s="203"/>
      <c r="FQ32" s="203"/>
      <c r="FR32" s="203"/>
      <c r="FS32" s="203"/>
      <c r="FT32" s="203"/>
      <c r="FU32" s="203"/>
      <c r="FV32" s="203"/>
      <c r="FW32" s="203"/>
    </row>
    <row r="33" spans="1:179" s="191" customFormat="1" ht="24.75" customHeight="1">
      <c r="A33" s="145">
        <v>28</v>
      </c>
      <c r="B33" s="145" t="str">
        <f t="shared" si="15"/>
        <v>IC</v>
      </c>
      <c r="C33" s="145" t="s">
        <v>62</v>
      </c>
      <c r="D33" s="143" t="s">
        <v>101</v>
      </c>
      <c r="E33" s="146" t="s">
        <v>589</v>
      </c>
      <c r="F33" s="146" t="s">
        <v>99</v>
      </c>
      <c r="G33" s="147">
        <v>10</v>
      </c>
      <c r="H33" s="147">
        <v>242</v>
      </c>
      <c r="I33" s="147">
        <v>19</v>
      </c>
      <c r="J33" s="147"/>
      <c r="K33" s="147">
        <f t="shared" si="16"/>
        <v>19</v>
      </c>
      <c r="L33" s="147">
        <v>25</v>
      </c>
      <c r="M33" s="147">
        <v>511</v>
      </c>
      <c r="N33" s="147">
        <v>46</v>
      </c>
      <c r="O33" s="147">
        <v>2</v>
      </c>
      <c r="P33" s="147">
        <v>48</v>
      </c>
      <c r="Q33" s="147">
        <v>18</v>
      </c>
      <c r="R33" s="147">
        <v>412</v>
      </c>
      <c r="S33" s="147">
        <v>30</v>
      </c>
      <c r="T33" s="147">
        <v>1</v>
      </c>
      <c r="U33" s="147">
        <f t="shared" si="3"/>
        <v>31</v>
      </c>
      <c r="V33" s="147">
        <v>30</v>
      </c>
      <c r="W33" s="147">
        <v>10</v>
      </c>
      <c r="X33" s="147">
        <v>242</v>
      </c>
      <c r="Y33" s="147">
        <v>19</v>
      </c>
      <c r="Z33" s="147"/>
      <c r="AA33" s="147">
        <f t="shared" si="4"/>
        <v>19</v>
      </c>
      <c r="AB33" s="147">
        <v>25</v>
      </c>
      <c r="AC33" s="147">
        <v>513</v>
      </c>
      <c r="AD33" s="147">
        <v>46</v>
      </c>
      <c r="AE33" s="147">
        <v>3</v>
      </c>
      <c r="AF33" s="147">
        <v>49</v>
      </c>
      <c r="AG33" s="147">
        <v>18</v>
      </c>
      <c r="AH33" s="147">
        <v>425</v>
      </c>
      <c r="AI33" s="147">
        <v>37</v>
      </c>
      <c r="AJ33" s="147">
        <v>2</v>
      </c>
      <c r="AK33" s="147">
        <f t="shared" si="5"/>
        <v>39</v>
      </c>
      <c r="AL33" s="147">
        <v>30</v>
      </c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>
        <f t="shared" si="6"/>
        <v>53</v>
      </c>
      <c r="BX33" s="147">
        <f t="shared" si="7"/>
        <v>1180</v>
      </c>
      <c r="BY33" s="147">
        <f t="shared" si="8"/>
        <v>107</v>
      </c>
      <c r="BZ33" s="147">
        <f t="shared" si="9"/>
        <v>30</v>
      </c>
      <c r="CA33" s="148">
        <f t="shared" si="10"/>
        <v>1</v>
      </c>
      <c r="CB33" s="14" t="s">
        <v>101</v>
      </c>
      <c r="CC33" s="149" t="s">
        <v>543</v>
      </c>
      <c r="CD33" s="14" t="s">
        <v>526</v>
      </c>
      <c r="CE33" s="15">
        <v>18859.92893003411</v>
      </c>
      <c r="CF33" s="149">
        <v>1166</v>
      </c>
      <c r="CG33" s="149">
        <v>53</v>
      </c>
      <c r="CH33" s="144">
        <v>1122</v>
      </c>
      <c r="CI33" s="144">
        <v>51</v>
      </c>
      <c r="CJ33" s="144">
        <v>44</v>
      </c>
      <c r="CK33" s="144">
        <v>2</v>
      </c>
      <c r="CL33" s="150">
        <f t="shared" si="11"/>
        <v>14</v>
      </c>
      <c r="CM33" s="150">
        <f t="shared" si="12"/>
        <v>0</v>
      </c>
      <c r="CN33" s="286">
        <v>19835.660360250462</v>
      </c>
      <c r="CO33" s="286">
        <v>14440.63304329928</v>
      </c>
      <c r="CP33" s="148">
        <f t="shared" si="2"/>
        <v>1</v>
      </c>
      <c r="CQ33" s="151" t="s">
        <v>32</v>
      </c>
      <c r="CR33" s="151" t="s">
        <v>526</v>
      </c>
      <c r="CS33" s="151" t="s">
        <v>1151</v>
      </c>
      <c r="CT33" s="151" t="s">
        <v>101</v>
      </c>
      <c r="CU33" s="151" t="s">
        <v>1174</v>
      </c>
      <c r="CV33" s="152">
        <v>256</v>
      </c>
      <c r="CW33" s="153">
        <v>1</v>
      </c>
      <c r="CX33" s="153">
        <v>10</v>
      </c>
      <c r="CY33" s="153">
        <v>19</v>
      </c>
      <c r="CZ33" s="153">
        <v>0</v>
      </c>
      <c r="DA33" s="154">
        <v>19</v>
      </c>
      <c r="DB33" s="155">
        <v>509</v>
      </c>
      <c r="DC33" s="156">
        <v>5</v>
      </c>
      <c r="DD33" s="156">
        <v>24</v>
      </c>
      <c r="DE33" s="156">
        <v>45</v>
      </c>
      <c r="DF33" s="156">
        <v>4</v>
      </c>
      <c r="DG33" s="156">
        <v>0</v>
      </c>
      <c r="DH33" s="156">
        <v>0</v>
      </c>
      <c r="DI33" s="157">
        <v>49</v>
      </c>
      <c r="DJ33" s="158">
        <v>429</v>
      </c>
      <c r="DK33" s="159">
        <v>3</v>
      </c>
      <c r="DL33" s="159">
        <v>18</v>
      </c>
      <c r="DM33" s="159">
        <v>31</v>
      </c>
      <c r="DN33" s="159">
        <v>3</v>
      </c>
      <c r="DO33" s="159">
        <v>0</v>
      </c>
      <c r="DP33" s="159">
        <v>0</v>
      </c>
      <c r="DQ33" s="160">
        <v>34</v>
      </c>
      <c r="DR33" s="161">
        <v>0</v>
      </c>
      <c r="DS33" s="162">
        <v>0</v>
      </c>
      <c r="DT33" s="162">
        <v>0</v>
      </c>
      <c r="DU33" s="162">
        <v>0</v>
      </c>
      <c r="DV33" s="162">
        <v>0</v>
      </c>
      <c r="DW33" s="163">
        <v>0</v>
      </c>
      <c r="DX33" s="164">
        <v>1194</v>
      </c>
      <c r="DY33" s="165">
        <v>9</v>
      </c>
      <c r="DZ33" s="165">
        <v>52</v>
      </c>
      <c r="EA33" s="166">
        <v>95</v>
      </c>
      <c r="EB33" s="166">
        <v>7</v>
      </c>
      <c r="EC33" s="166">
        <v>0</v>
      </c>
      <c r="ED33" s="166">
        <v>0</v>
      </c>
      <c r="EE33" s="167">
        <v>102</v>
      </c>
      <c r="EF33" s="168"/>
      <c r="EG33" s="168"/>
      <c r="EH33" s="169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70">
        <v>4665.915744263062</v>
      </c>
      <c r="EU33" s="170">
        <v>6303.322296983236</v>
      </c>
      <c r="EV33" s="171">
        <v>10969.238041246299</v>
      </c>
      <c r="EW33" s="168">
        <v>1</v>
      </c>
      <c r="EX33" s="168">
        <v>1</v>
      </c>
      <c r="EY33" s="168">
        <v>1</v>
      </c>
      <c r="EZ33" s="168">
        <v>1</v>
      </c>
      <c r="FA33" s="172">
        <f t="shared" si="13"/>
        <v>14</v>
      </c>
      <c r="FB33" s="172">
        <f t="shared" si="14"/>
        <v>-1</v>
      </c>
      <c r="FC33" s="286">
        <f>(CO33+FA33*Foglio1!$L$17+Foglio1!$I$17*base!FB33)*(1-Foglio1!$L$27)</f>
        <v>11072.641206401953</v>
      </c>
      <c r="FD33" s="203"/>
      <c r="FE33" s="203"/>
      <c r="FF33" s="203"/>
      <c r="FH33" s="203"/>
      <c r="FI33" s="203"/>
      <c r="FJ33" s="203"/>
      <c r="FK33" s="203"/>
      <c r="FL33" s="203"/>
      <c r="FM33" s="203"/>
      <c r="FN33" s="203"/>
      <c r="FO33" s="203"/>
      <c r="FP33" s="203"/>
      <c r="FQ33" s="203"/>
      <c r="FR33" s="203"/>
      <c r="FS33" s="203"/>
      <c r="FT33" s="203"/>
      <c r="FU33" s="203"/>
      <c r="FV33" s="203"/>
      <c r="FW33" s="203"/>
    </row>
    <row r="34" spans="1:179" s="191" customFormat="1" ht="24.75" customHeight="1">
      <c r="A34" s="145">
        <v>29</v>
      </c>
      <c r="B34" s="145" t="str">
        <f t="shared" si="15"/>
        <v>IC</v>
      </c>
      <c r="C34" s="145" t="s">
        <v>62</v>
      </c>
      <c r="D34" s="143" t="s">
        <v>102</v>
      </c>
      <c r="E34" s="146" t="s">
        <v>590</v>
      </c>
      <c r="F34" s="146" t="s">
        <v>99</v>
      </c>
      <c r="G34" s="147">
        <v>7</v>
      </c>
      <c r="H34" s="147">
        <v>171</v>
      </c>
      <c r="I34" s="147">
        <v>14</v>
      </c>
      <c r="J34" s="147"/>
      <c r="K34" s="147">
        <f t="shared" si="16"/>
        <v>14</v>
      </c>
      <c r="L34" s="147">
        <v>19</v>
      </c>
      <c r="M34" s="147">
        <v>394</v>
      </c>
      <c r="N34" s="147">
        <v>34</v>
      </c>
      <c r="O34" s="147"/>
      <c r="P34" s="147">
        <v>34</v>
      </c>
      <c r="Q34" s="147">
        <v>11</v>
      </c>
      <c r="R34" s="147">
        <v>230</v>
      </c>
      <c r="S34" s="147">
        <v>17</v>
      </c>
      <c r="T34" s="147">
        <v>0</v>
      </c>
      <c r="U34" s="147">
        <f t="shared" si="3"/>
        <v>17</v>
      </c>
      <c r="V34" s="147">
        <v>24</v>
      </c>
      <c r="W34" s="147">
        <v>7</v>
      </c>
      <c r="X34" s="147">
        <v>171</v>
      </c>
      <c r="Y34" s="147">
        <v>14</v>
      </c>
      <c r="Z34" s="147">
        <v>1</v>
      </c>
      <c r="AA34" s="147">
        <f t="shared" si="4"/>
        <v>15</v>
      </c>
      <c r="AB34" s="147">
        <v>19</v>
      </c>
      <c r="AC34" s="147">
        <v>394</v>
      </c>
      <c r="AD34" s="147">
        <v>34</v>
      </c>
      <c r="AE34" s="147"/>
      <c r="AF34" s="147">
        <v>34</v>
      </c>
      <c r="AG34" s="147">
        <v>11</v>
      </c>
      <c r="AH34" s="147">
        <v>234</v>
      </c>
      <c r="AI34" s="147">
        <v>28</v>
      </c>
      <c r="AJ34" s="147">
        <v>2</v>
      </c>
      <c r="AK34" s="147">
        <f t="shared" si="5"/>
        <v>30</v>
      </c>
      <c r="AL34" s="147">
        <v>24</v>
      </c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>
        <f t="shared" si="6"/>
        <v>37</v>
      </c>
      <c r="BX34" s="147">
        <f t="shared" si="7"/>
        <v>799</v>
      </c>
      <c r="BY34" s="147">
        <f t="shared" si="8"/>
        <v>79</v>
      </c>
      <c r="BZ34" s="147">
        <f t="shared" si="9"/>
        <v>24</v>
      </c>
      <c r="CA34" s="148">
        <f t="shared" si="10"/>
        <v>1</v>
      </c>
      <c r="CB34" s="14" t="s">
        <v>102</v>
      </c>
      <c r="CC34" s="149" t="s">
        <v>544</v>
      </c>
      <c r="CD34" s="14" t="s">
        <v>526</v>
      </c>
      <c r="CE34" s="15">
        <v>14092.256833503405</v>
      </c>
      <c r="CF34" s="149">
        <v>868</v>
      </c>
      <c r="CG34" s="149">
        <v>40</v>
      </c>
      <c r="CH34" s="144">
        <v>863</v>
      </c>
      <c r="CI34" s="144">
        <v>39</v>
      </c>
      <c r="CJ34" s="144">
        <v>5</v>
      </c>
      <c r="CK34" s="144">
        <v>1</v>
      </c>
      <c r="CL34" s="150">
        <f t="shared" si="11"/>
        <v>-69</v>
      </c>
      <c r="CM34" s="150">
        <f t="shared" si="12"/>
        <v>-3</v>
      </c>
      <c r="CN34" s="286">
        <v>14335.014343632945</v>
      </c>
      <c r="CO34" s="286">
        <v>9815.542371990838</v>
      </c>
      <c r="CP34" s="148">
        <f t="shared" si="2"/>
        <v>1</v>
      </c>
      <c r="CQ34" s="151" t="s">
        <v>32</v>
      </c>
      <c r="CR34" s="151" t="s">
        <v>526</v>
      </c>
      <c r="CS34" s="151" t="s">
        <v>1151</v>
      </c>
      <c r="CT34" s="151" t="s">
        <v>102</v>
      </c>
      <c r="CU34" s="151" t="s">
        <v>1175</v>
      </c>
      <c r="CV34" s="152">
        <v>187</v>
      </c>
      <c r="CW34" s="153">
        <v>1</v>
      </c>
      <c r="CX34" s="153">
        <v>7</v>
      </c>
      <c r="CY34" s="153">
        <v>14</v>
      </c>
      <c r="CZ34" s="153">
        <v>0</v>
      </c>
      <c r="DA34" s="154">
        <v>14</v>
      </c>
      <c r="DB34" s="155">
        <v>389</v>
      </c>
      <c r="DC34" s="156">
        <v>2</v>
      </c>
      <c r="DD34" s="156">
        <v>18</v>
      </c>
      <c r="DE34" s="156">
        <v>31</v>
      </c>
      <c r="DF34" s="156">
        <v>1</v>
      </c>
      <c r="DG34" s="156">
        <v>0</v>
      </c>
      <c r="DH34" s="156">
        <v>0</v>
      </c>
      <c r="DI34" s="157">
        <v>32</v>
      </c>
      <c r="DJ34" s="158">
        <v>225</v>
      </c>
      <c r="DK34" s="159">
        <v>1</v>
      </c>
      <c r="DL34" s="159">
        <v>10</v>
      </c>
      <c r="DM34" s="159">
        <v>16</v>
      </c>
      <c r="DN34" s="159">
        <v>0</v>
      </c>
      <c r="DO34" s="159">
        <v>0</v>
      </c>
      <c r="DP34" s="159">
        <v>0</v>
      </c>
      <c r="DQ34" s="160">
        <v>16</v>
      </c>
      <c r="DR34" s="161">
        <v>0</v>
      </c>
      <c r="DS34" s="162">
        <v>0</v>
      </c>
      <c r="DT34" s="162">
        <v>0</v>
      </c>
      <c r="DU34" s="162">
        <v>0</v>
      </c>
      <c r="DV34" s="162">
        <v>0</v>
      </c>
      <c r="DW34" s="163">
        <v>0</v>
      </c>
      <c r="DX34" s="164">
        <v>801</v>
      </c>
      <c r="DY34" s="165">
        <v>4</v>
      </c>
      <c r="DZ34" s="165">
        <v>35</v>
      </c>
      <c r="EA34" s="166">
        <v>61</v>
      </c>
      <c r="EB34" s="166">
        <v>1</v>
      </c>
      <c r="EC34" s="166">
        <v>0</v>
      </c>
      <c r="ED34" s="166">
        <v>0</v>
      </c>
      <c r="EE34" s="167">
        <v>62</v>
      </c>
      <c r="EF34" s="168"/>
      <c r="EG34" s="168"/>
      <c r="EH34" s="169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70">
        <v>3051.56543862655</v>
      </c>
      <c r="EU34" s="170">
        <v>4135.492526196933</v>
      </c>
      <c r="EV34" s="171">
        <v>7187.057964823483</v>
      </c>
      <c r="EW34" s="168">
        <v>1</v>
      </c>
      <c r="EX34" s="168">
        <v>1</v>
      </c>
      <c r="EY34" s="168">
        <v>1</v>
      </c>
      <c r="EZ34" s="168">
        <v>1</v>
      </c>
      <c r="FA34" s="172">
        <f t="shared" si="13"/>
        <v>2</v>
      </c>
      <c r="FB34" s="172">
        <f t="shared" si="14"/>
        <v>-2</v>
      </c>
      <c r="FC34" s="286">
        <f>(CO34+FA34*Foglio1!$L$17+Foglio1!$I$17*base!FB34)*(1-Foglio1!$L$27)</f>
        <v>7384.11937891816</v>
      </c>
      <c r="FD34" s="203"/>
      <c r="FE34" s="203"/>
      <c r="FF34" s="203"/>
      <c r="FH34" s="203"/>
      <c r="FI34" s="203"/>
      <c r="FJ34" s="203"/>
      <c r="FK34" s="203"/>
      <c r="FL34" s="203"/>
      <c r="FM34" s="203"/>
      <c r="FN34" s="203"/>
      <c r="FO34" s="203"/>
      <c r="FP34" s="203"/>
      <c r="FQ34" s="203"/>
      <c r="FR34" s="203"/>
      <c r="FS34" s="203"/>
      <c r="FT34" s="203"/>
      <c r="FU34" s="203"/>
      <c r="FV34" s="203"/>
      <c r="FW34" s="203"/>
    </row>
    <row r="35" spans="1:179" s="191" customFormat="1" ht="24.75" customHeight="1">
      <c r="A35" s="145">
        <v>30</v>
      </c>
      <c r="B35" s="145" t="str">
        <f t="shared" si="15"/>
        <v>IC</v>
      </c>
      <c r="C35" s="145" t="s">
        <v>62</v>
      </c>
      <c r="D35" s="143" t="s">
        <v>103</v>
      </c>
      <c r="E35" s="146" t="s">
        <v>591</v>
      </c>
      <c r="F35" s="146" t="s">
        <v>104</v>
      </c>
      <c r="G35" s="147">
        <v>10</v>
      </c>
      <c r="H35" s="147">
        <v>238</v>
      </c>
      <c r="I35" s="147">
        <v>20</v>
      </c>
      <c r="J35" s="147">
        <v>1</v>
      </c>
      <c r="K35" s="147">
        <f t="shared" si="16"/>
        <v>21</v>
      </c>
      <c r="L35" s="147">
        <v>25</v>
      </c>
      <c r="M35" s="147">
        <v>504</v>
      </c>
      <c r="N35" s="147">
        <v>41</v>
      </c>
      <c r="O35" s="147">
        <v>3</v>
      </c>
      <c r="P35" s="147">
        <v>44</v>
      </c>
      <c r="Q35" s="147">
        <v>17</v>
      </c>
      <c r="R35" s="147">
        <v>383</v>
      </c>
      <c r="S35" s="147">
        <v>25</v>
      </c>
      <c r="T35" s="147">
        <v>2</v>
      </c>
      <c r="U35" s="147">
        <f t="shared" si="3"/>
        <v>27</v>
      </c>
      <c r="V35" s="147">
        <v>32</v>
      </c>
      <c r="W35" s="147">
        <v>10</v>
      </c>
      <c r="X35" s="147">
        <v>238</v>
      </c>
      <c r="Y35" s="147">
        <v>20</v>
      </c>
      <c r="Z35" s="147">
        <v>2</v>
      </c>
      <c r="AA35" s="147">
        <f t="shared" si="4"/>
        <v>22</v>
      </c>
      <c r="AB35" s="147">
        <v>25</v>
      </c>
      <c r="AC35" s="147">
        <v>515</v>
      </c>
      <c r="AD35" s="147">
        <v>41</v>
      </c>
      <c r="AE35" s="147">
        <v>6</v>
      </c>
      <c r="AF35" s="147">
        <v>47</v>
      </c>
      <c r="AG35" s="147">
        <v>17</v>
      </c>
      <c r="AH35" s="147">
        <v>392</v>
      </c>
      <c r="AI35" s="147">
        <v>34</v>
      </c>
      <c r="AJ35" s="147">
        <v>5</v>
      </c>
      <c r="AK35" s="147">
        <f t="shared" si="5"/>
        <v>39</v>
      </c>
      <c r="AL35" s="147">
        <v>32</v>
      </c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>
        <f t="shared" si="6"/>
        <v>52</v>
      </c>
      <c r="BX35" s="147">
        <f t="shared" si="7"/>
        <v>1145</v>
      </c>
      <c r="BY35" s="147">
        <f t="shared" si="8"/>
        <v>108</v>
      </c>
      <c r="BZ35" s="147">
        <f t="shared" si="9"/>
        <v>32</v>
      </c>
      <c r="CA35" s="148">
        <f t="shared" si="10"/>
        <v>1</v>
      </c>
      <c r="CB35" s="14" t="s">
        <v>103</v>
      </c>
      <c r="CC35" s="149" t="s">
        <v>530</v>
      </c>
      <c r="CD35" s="14" t="s">
        <v>531</v>
      </c>
      <c r="CE35" s="15">
        <v>17946.503743628942</v>
      </c>
      <c r="CF35" s="149">
        <v>1118</v>
      </c>
      <c r="CG35" s="149">
        <v>54</v>
      </c>
      <c r="CH35" s="144">
        <v>1096</v>
      </c>
      <c r="CI35" s="144">
        <v>48</v>
      </c>
      <c r="CJ35" s="144">
        <v>22</v>
      </c>
      <c r="CK35" s="144">
        <v>6</v>
      </c>
      <c r="CL35" s="150">
        <f t="shared" si="11"/>
        <v>27</v>
      </c>
      <c r="CM35" s="150">
        <f t="shared" si="12"/>
        <v>-2</v>
      </c>
      <c r="CN35" s="286">
        <v>20076.315570217856</v>
      </c>
      <c r="CO35" s="286">
        <v>14440.051843753527</v>
      </c>
      <c r="CP35" s="148">
        <f t="shared" si="2"/>
        <v>1</v>
      </c>
      <c r="CQ35" s="151" t="s">
        <v>32</v>
      </c>
      <c r="CR35" s="151" t="s">
        <v>531</v>
      </c>
      <c r="CS35" s="151" t="s">
        <v>1151</v>
      </c>
      <c r="CT35" s="151" t="s">
        <v>103</v>
      </c>
      <c r="CU35" s="151" t="s">
        <v>531</v>
      </c>
      <c r="CV35" s="152">
        <v>232</v>
      </c>
      <c r="CW35" s="153">
        <v>2</v>
      </c>
      <c r="CX35" s="153">
        <v>10</v>
      </c>
      <c r="CY35" s="153">
        <v>20</v>
      </c>
      <c r="CZ35" s="153">
        <v>2</v>
      </c>
      <c r="DA35" s="154">
        <v>22</v>
      </c>
      <c r="DB35" s="155">
        <v>524</v>
      </c>
      <c r="DC35" s="156">
        <v>13</v>
      </c>
      <c r="DD35" s="156">
        <v>27</v>
      </c>
      <c r="DE35" s="156">
        <v>42</v>
      </c>
      <c r="DF35" s="156">
        <v>6</v>
      </c>
      <c r="DG35" s="156">
        <v>0</v>
      </c>
      <c r="DH35" s="156">
        <v>0</v>
      </c>
      <c r="DI35" s="157">
        <v>48</v>
      </c>
      <c r="DJ35" s="158">
        <v>408</v>
      </c>
      <c r="DK35" s="159">
        <v>14</v>
      </c>
      <c r="DL35" s="159">
        <v>17</v>
      </c>
      <c r="DM35" s="159">
        <v>27</v>
      </c>
      <c r="DN35" s="159">
        <v>3</v>
      </c>
      <c r="DO35" s="159">
        <v>0</v>
      </c>
      <c r="DP35" s="159">
        <v>0</v>
      </c>
      <c r="DQ35" s="160">
        <v>30</v>
      </c>
      <c r="DR35" s="161">
        <v>0</v>
      </c>
      <c r="DS35" s="162">
        <v>0</v>
      </c>
      <c r="DT35" s="162">
        <v>0</v>
      </c>
      <c r="DU35" s="162">
        <v>0</v>
      </c>
      <c r="DV35" s="162">
        <v>0</v>
      </c>
      <c r="DW35" s="163">
        <v>0</v>
      </c>
      <c r="DX35" s="164">
        <v>1164</v>
      </c>
      <c r="DY35" s="165">
        <v>29</v>
      </c>
      <c r="DZ35" s="165">
        <v>54</v>
      </c>
      <c r="EA35" s="166">
        <v>89</v>
      </c>
      <c r="EB35" s="166">
        <v>11</v>
      </c>
      <c r="EC35" s="166">
        <v>0</v>
      </c>
      <c r="ED35" s="166">
        <v>0</v>
      </c>
      <c r="EE35" s="167">
        <v>100</v>
      </c>
      <c r="EF35" s="168"/>
      <c r="EG35" s="168"/>
      <c r="EH35" s="169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70">
        <v>4544.811138558382</v>
      </c>
      <c r="EU35" s="170">
        <v>6451.528219899993</v>
      </c>
      <c r="EV35" s="171">
        <v>10996.339358458376</v>
      </c>
      <c r="EW35" s="168">
        <v>1</v>
      </c>
      <c r="EX35" s="168">
        <v>1</v>
      </c>
      <c r="EY35" s="168">
        <v>1</v>
      </c>
      <c r="EZ35" s="168">
        <v>1</v>
      </c>
      <c r="FA35" s="172">
        <f t="shared" si="13"/>
        <v>19</v>
      </c>
      <c r="FB35" s="172">
        <f t="shared" si="14"/>
        <v>2</v>
      </c>
      <c r="FC35" s="286">
        <f>(CO35+FA35*Foglio1!$L$17+Foglio1!$I$17*base!FB35)*(1-Foglio1!$L$27)</f>
        <v>11359.593682289693</v>
      </c>
      <c r="FD35" s="203"/>
      <c r="FE35" s="203"/>
      <c r="FF35" s="203"/>
      <c r="FH35" s="203"/>
      <c r="FI35" s="203"/>
      <c r="FJ35" s="203"/>
      <c r="FK35" s="203"/>
      <c r="FL35" s="203"/>
      <c r="FM35" s="203"/>
      <c r="FN35" s="203"/>
      <c r="FO35" s="203"/>
      <c r="FP35" s="203"/>
      <c r="FQ35" s="203"/>
      <c r="FR35" s="203"/>
      <c r="FS35" s="203"/>
      <c r="FT35" s="203"/>
      <c r="FU35" s="203"/>
      <c r="FV35" s="203"/>
      <c r="FW35" s="203"/>
    </row>
    <row r="36" spans="1:179" s="191" customFormat="1" ht="24.75" customHeight="1">
      <c r="A36" s="145">
        <v>31</v>
      </c>
      <c r="B36" s="145" t="str">
        <f t="shared" si="15"/>
        <v>IC</v>
      </c>
      <c r="C36" s="145" t="s">
        <v>62</v>
      </c>
      <c r="D36" s="143" t="s">
        <v>105</v>
      </c>
      <c r="E36" s="146" t="s">
        <v>592</v>
      </c>
      <c r="F36" s="146" t="s">
        <v>106</v>
      </c>
      <c r="G36" s="147">
        <v>9</v>
      </c>
      <c r="H36" s="147">
        <v>214</v>
      </c>
      <c r="I36" s="147">
        <v>18</v>
      </c>
      <c r="J36" s="147">
        <v>1</v>
      </c>
      <c r="K36" s="147">
        <f t="shared" si="16"/>
        <v>19</v>
      </c>
      <c r="L36" s="147">
        <v>24</v>
      </c>
      <c r="M36" s="147">
        <v>484</v>
      </c>
      <c r="N36" s="147">
        <v>39</v>
      </c>
      <c r="O36" s="147">
        <v>1</v>
      </c>
      <c r="P36" s="147">
        <v>40</v>
      </c>
      <c r="Q36" s="147">
        <v>13</v>
      </c>
      <c r="R36" s="147">
        <v>264</v>
      </c>
      <c r="S36" s="147">
        <v>20</v>
      </c>
      <c r="T36" s="147">
        <v>1</v>
      </c>
      <c r="U36" s="147">
        <f t="shared" si="3"/>
        <v>21</v>
      </c>
      <c r="V36" s="147">
        <v>28</v>
      </c>
      <c r="W36" s="147">
        <v>9</v>
      </c>
      <c r="X36" s="147">
        <v>224</v>
      </c>
      <c r="Y36" s="147">
        <v>18</v>
      </c>
      <c r="Z36" s="147">
        <v>1</v>
      </c>
      <c r="AA36" s="147">
        <f t="shared" si="4"/>
        <v>19</v>
      </c>
      <c r="AB36" s="147">
        <v>24</v>
      </c>
      <c r="AC36" s="147">
        <v>484</v>
      </c>
      <c r="AD36" s="147">
        <v>40</v>
      </c>
      <c r="AE36" s="147">
        <v>2</v>
      </c>
      <c r="AF36" s="147">
        <v>42</v>
      </c>
      <c r="AG36" s="147">
        <v>13</v>
      </c>
      <c r="AH36" s="147">
        <v>271</v>
      </c>
      <c r="AI36" s="147">
        <v>28</v>
      </c>
      <c r="AJ36" s="147">
        <v>2</v>
      </c>
      <c r="AK36" s="147">
        <f t="shared" si="5"/>
        <v>30</v>
      </c>
      <c r="AL36" s="147">
        <v>28</v>
      </c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>
        <f t="shared" si="6"/>
        <v>46</v>
      </c>
      <c r="BX36" s="147">
        <f t="shared" si="7"/>
        <v>979</v>
      </c>
      <c r="BY36" s="147">
        <f t="shared" si="8"/>
        <v>91</v>
      </c>
      <c r="BZ36" s="147">
        <f t="shared" si="9"/>
        <v>28</v>
      </c>
      <c r="CA36" s="148">
        <f t="shared" si="10"/>
        <v>1</v>
      </c>
      <c r="CB36" s="14" t="s">
        <v>105</v>
      </c>
      <c r="CC36" s="149" t="s">
        <v>539</v>
      </c>
      <c r="CD36" s="14" t="s">
        <v>540</v>
      </c>
      <c r="CE36" s="15">
        <v>15483.156465268037</v>
      </c>
      <c r="CF36" s="149">
        <v>960</v>
      </c>
      <c r="CG36" s="149">
        <v>45</v>
      </c>
      <c r="CH36" s="144">
        <v>919</v>
      </c>
      <c r="CI36" s="144">
        <v>44</v>
      </c>
      <c r="CJ36" s="144">
        <v>41</v>
      </c>
      <c r="CK36" s="144">
        <v>1</v>
      </c>
      <c r="CL36" s="150">
        <f t="shared" si="11"/>
        <v>19</v>
      </c>
      <c r="CM36" s="150">
        <f t="shared" si="12"/>
        <v>1</v>
      </c>
      <c r="CN36" s="286">
        <v>16115.856492682227</v>
      </c>
      <c r="CO36" s="286">
        <v>11871.396209359038</v>
      </c>
      <c r="CP36" s="148">
        <f t="shared" si="2"/>
        <v>1</v>
      </c>
      <c r="CQ36" s="151" t="s">
        <v>32</v>
      </c>
      <c r="CR36" s="151" t="s">
        <v>540</v>
      </c>
      <c r="CS36" s="151" t="s">
        <v>1151</v>
      </c>
      <c r="CT36" s="151" t="s">
        <v>105</v>
      </c>
      <c r="CU36" s="151" t="s">
        <v>1176</v>
      </c>
      <c r="CV36" s="152">
        <v>270</v>
      </c>
      <c r="CW36" s="153">
        <v>2</v>
      </c>
      <c r="CX36" s="153">
        <v>10</v>
      </c>
      <c r="CY36" s="153">
        <v>20</v>
      </c>
      <c r="CZ36" s="153">
        <v>2</v>
      </c>
      <c r="DA36" s="154">
        <v>22</v>
      </c>
      <c r="DB36" s="155">
        <v>483</v>
      </c>
      <c r="DC36" s="156">
        <v>7</v>
      </c>
      <c r="DD36" s="156">
        <v>23</v>
      </c>
      <c r="DE36" s="156">
        <v>37</v>
      </c>
      <c r="DF36" s="156">
        <v>3</v>
      </c>
      <c r="DG36" s="156">
        <v>0</v>
      </c>
      <c r="DH36" s="156">
        <v>0</v>
      </c>
      <c r="DI36" s="157">
        <v>40</v>
      </c>
      <c r="DJ36" s="158">
        <v>269</v>
      </c>
      <c r="DK36" s="159">
        <v>3</v>
      </c>
      <c r="DL36" s="159">
        <v>13</v>
      </c>
      <c r="DM36" s="159">
        <v>20</v>
      </c>
      <c r="DN36" s="159">
        <v>1</v>
      </c>
      <c r="DO36" s="159">
        <v>0</v>
      </c>
      <c r="DP36" s="159">
        <v>0</v>
      </c>
      <c r="DQ36" s="160">
        <v>21</v>
      </c>
      <c r="DR36" s="161">
        <v>0</v>
      </c>
      <c r="DS36" s="162">
        <v>0</v>
      </c>
      <c r="DT36" s="162">
        <v>0</v>
      </c>
      <c r="DU36" s="162">
        <v>0</v>
      </c>
      <c r="DV36" s="162">
        <v>0</v>
      </c>
      <c r="DW36" s="163">
        <v>0</v>
      </c>
      <c r="DX36" s="164">
        <v>1022</v>
      </c>
      <c r="DY36" s="165">
        <v>12</v>
      </c>
      <c r="DZ36" s="165">
        <v>46</v>
      </c>
      <c r="EA36" s="166">
        <v>77</v>
      </c>
      <c r="EB36" s="166">
        <v>6</v>
      </c>
      <c r="EC36" s="166">
        <v>0</v>
      </c>
      <c r="ED36" s="166">
        <v>0</v>
      </c>
      <c r="EE36" s="167">
        <v>83</v>
      </c>
      <c r="EF36" s="168"/>
      <c r="EG36" s="168"/>
      <c r="EH36" s="169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70">
        <v>3858.867605360186</v>
      </c>
      <c r="EU36" s="170">
        <v>5439.094987264233</v>
      </c>
      <c r="EV36" s="171">
        <v>9297.962592624419</v>
      </c>
      <c r="EW36" s="168">
        <v>1</v>
      </c>
      <c r="EX36" s="168">
        <v>1</v>
      </c>
      <c r="EY36" s="168">
        <v>1</v>
      </c>
      <c r="EZ36" s="168">
        <v>1</v>
      </c>
      <c r="FA36" s="172">
        <f t="shared" si="13"/>
        <v>43</v>
      </c>
      <c r="FB36" s="172">
        <f t="shared" si="14"/>
        <v>0</v>
      </c>
      <c r="FC36" s="286">
        <f>(CO36+FA36*Foglio1!$L$17+Foglio1!$I$17*base!FB36)*(1-Foglio1!$L$27)</f>
        <v>9270.114545098924</v>
      </c>
      <c r="FD36" s="203"/>
      <c r="FE36" s="203"/>
      <c r="FF36" s="203"/>
      <c r="FH36" s="203"/>
      <c r="FI36" s="203"/>
      <c r="FJ36" s="203"/>
      <c r="FK36" s="203"/>
      <c r="FL36" s="203"/>
      <c r="FM36" s="203"/>
      <c r="FN36" s="203"/>
      <c r="FO36" s="203"/>
      <c r="FP36" s="203"/>
      <c r="FQ36" s="203"/>
      <c r="FR36" s="203"/>
      <c r="FS36" s="203"/>
      <c r="FT36" s="203"/>
      <c r="FU36" s="203"/>
      <c r="FV36" s="203"/>
      <c r="FW36" s="203"/>
    </row>
    <row r="37" spans="1:179" s="191" customFormat="1" ht="24.75" customHeight="1">
      <c r="A37" s="145">
        <v>32</v>
      </c>
      <c r="B37" s="145" t="str">
        <f t="shared" si="15"/>
        <v>IC</v>
      </c>
      <c r="C37" s="145" t="s">
        <v>62</v>
      </c>
      <c r="D37" s="143" t="s">
        <v>107</v>
      </c>
      <c r="E37" s="146" t="s">
        <v>593</v>
      </c>
      <c r="F37" s="146" t="s">
        <v>108</v>
      </c>
      <c r="G37" s="147">
        <v>9</v>
      </c>
      <c r="H37" s="147">
        <v>207</v>
      </c>
      <c r="I37" s="147">
        <v>18</v>
      </c>
      <c r="J37" s="147"/>
      <c r="K37" s="147">
        <f t="shared" si="16"/>
        <v>18</v>
      </c>
      <c r="L37" s="147">
        <v>19</v>
      </c>
      <c r="M37" s="147">
        <v>292</v>
      </c>
      <c r="N37" s="147">
        <v>29</v>
      </c>
      <c r="O37" s="147">
        <v>1</v>
      </c>
      <c r="P37" s="147">
        <v>30</v>
      </c>
      <c r="Q37" s="147">
        <v>9</v>
      </c>
      <c r="R37" s="147">
        <v>193</v>
      </c>
      <c r="S37" s="147">
        <v>14</v>
      </c>
      <c r="T37" s="147">
        <v>0</v>
      </c>
      <c r="U37" s="147">
        <f t="shared" si="3"/>
        <v>14</v>
      </c>
      <c r="V37" s="147">
        <v>23</v>
      </c>
      <c r="W37" s="147">
        <v>9</v>
      </c>
      <c r="X37" s="147">
        <v>204</v>
      </c>
      <c r="Y37" s="147">
        <v>18</v>
      </c>
      <c r="Z37" s="147"/>
      <c r="AA37" s="147">
        <f t="shared" si="4"/>
        <v>18</v>
      </c>
      <c r="AB37" s="147">
        <v>19</v>
      </c>
      <c r="AC37" s="147">
        <v>286</v>
      </c>
      <c r="AD37" s="147">
        <v>29</v>
      </c>
      <c r="AE37" s="147">
        <v>4</v>
      </c>
      <c r="AF37" s="147">
        <v>33</v>
      </c>
      <c r="AG37" s="147">
        <v>9</v>
      </c>
      <c r="AH37" s="147">
        <v>185</v>
      </c>
      <c r="AI37" s="147">
        <v>21</v>
      </c>
      <c r="AJ37" s="147">
        <v>1</v>
      </c>
      <c r="AK37" s="147">
        <f t="shared" si="5"/>
        <v>22</v>
      </c>
      <c r="AL37" s="147">
        <v>23</v>
      </c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>
        <f t="shared" si="6"/>
        <v>37</v>
      </c>
      <c r="BX37" s="147">
        <f t="shared" si="7"/>
        <v>675</v>
      </c>
      <c r="BY37" s="147">
        <f t="shared" si="8"/>
        <v>73</v>
      </c>
      <c r="BZ37" s="147">
        <f t="shared" si="9"/>
        <v>23</v>
      </c>
      <c r="CA37" s="148">
        <f t="shared" si="10"/>
        <v>1</v>
      </c>
      <c r="CB37" s="14" t="s">
        <v>107</v>
      </c>
      <c r="CC37" s="149" t="s">
        <v>537</v>
      </c>
      <c r="CD37" s="14" t="s">
        <v>538</v>
      </c>
      <c r="CE37" s="15">
        <v>11886.59101990227</v>
      </c>
      <c r="CF37" s="149">
        <v>713</v>
      </c>
      <c r="CG37" s="149">
        <v>37</v>
      </c>
      <c r="CH37" s="144">
        <v>670</v>
      </c>
      <c r="CI37" s="144">
        <v>35</v>
      </c>
      <c r="CJ37" s="144">
        <v>43</v>
      </c>
      <c r="CK37" s="144">
        <v>2</v>
      </c>
      <c r="CL37" s="150">
        <f t="shared" si="11"/>
        <v>-38</v>
      </c>
      <c r="CM37" s="150">
        <f t="shared" si="12"/>
        <v>0</v>
      </c>
      <c r="CN37" s="286">
        <v>12930.977685430023</v>
      </c>
      <c r="CO37" s="286">
        <v>9242.947864611768</v>
      </c>
      <c r="CP37" s="148">
        <f t="shared" si="2"/>
        <v>1</v>
      </c>
      <c r="CQ37" s="151" t="s">
        <v>32</v>
      </c>
      <c r="CR37" s="151" t="s">
        <v>538</v>
      </c>
      <c r="CS37" s="151" t="s">
        <v>1151</v>
      </c>
      <c r="CT37" s="151" t="s">
        <v>107</v>
      </c>
      <c r="CU37" s="151" t="s">
        <v>1177</v>
      </c>
      <c r="CV37" s="152">
        <v>224</v>
      </c>
      <c r="CW37" s="153">
        <v>2</v>
      </c>
      <c r="CX37" s="153">
        <v>9</v>
      </c>
      <c r="CY37" s="153">
        <v>18</v>
      </c>
      <c r="CZ37" s="153">
        <v>1</v>
      </c>
      <c r="DA37" s="154">
        <v>19</v>
      </c>
      <c r="DB37" s="155">
        <v>285</v>
      </c>
      <c r="DC37" s="156">
        <v>6</v>
      </c>
      <c r="DD37" s="156">
        <v>17</v>
      </c>
      <c r="DE37" s="156">
        <v>26</v>
      </c>
      <c r="DF37" s="156">
        <v>4</v>
      </c>
      <c r="DG37" s="156">
        <v>0</v>
      </c>
      <c r="DH37" s="156">
        <v>0</v>
      </c>
      <c r="DI37" s="157">
        <v>30</v>
      </c>
      <c r="DJ37" s="158">
        <v>185</v>
      </c>
      <c r="DK37" s="159">
        <v>1</v>
      </c>
      <c r="DL37" s="159">
        <v>8</v>
      </c>
      <c r="DM37" s="159">
        <v>13</v>
      </c>
      <c r="DN37" s="159">
        <v>0</v>
      </c>
      <c r="DO37" s="159">
        <v>0</v>
      </c>
      <c r="DP37" s="159">
        <v>0</v>
      </c>
      <c r="DQ37" s="160">
        <v>13</v>
      </c>
      <c r="DR37" s="161">
        <v>0</v>
      </c>
      <c r="DS37" s="162">
        <v>0</v>
      </c>
      <c r="DT37" s="162">
        <v>0</v>
      </c>
      <c r="DU37" s="162">
        <v>0</v>
      </c>
      <c r="DV37" s="162">
        <v>0</v>
      </c>
      <c r="DW37" s="163">
        <v>0</v>
      </c>
      <c r="DX37" s="164">
        <v>694</v>
      </c>
      <c r="DY37" s="165">
        <v>9</v>
      </c>
      <c r="DZ37" s="165">
        <v>34</v>
      </c>
      <c r="EA37" s="166">
        <v>57</v>
      </c>
      <c r="EB37" s="166">
        <v>5</v>
      </c>
      <c r="EC37" s="166">
        <v>0</v>
      </c>
      <c r="ED37" s="166">
        <v>0</v>
      </c>
      <c r="EE37" s="167">
        <v>62</v>
      </c>
      <c r="EF37" s="168"/>
      <c r="EG37" s="168"/>
      <c r="EH37" s="169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70">
        <v>2604.987036510087</v>
      </c>
      <c r="EU37" s="170">
        <v>3958.684748349732</v>
      </c>
      <c r="EV37" s="171">
        <v>6563.671784859819</v>
      </c>
      <c r="EW37" s="168">
        <v>1</v>
      </c>
      <c r="EX37" s="168">
        <v>1</v>
      </c>
      <c r="EY37" s="168">
        <v>1</v>
      </c>
      <c r="EZ37" s="168">
        <v>1</v>
      </c>
      <c r="FA37" s="172">
        <f t="shared" si="13"/>
        <v>19</v>
      </c>
      <c r="FB37" s="172">
        <f t="shared" si="14"/>
        <v>-3</v>
      </c>
      <c r="FC37" s="286">
        <f>(CO37+FA37*Foglio1!$L$17+Foglio1!$I$17*base!FB37)*(1-Foglio1!$L$27)</f>
        <v>6902.291660868176</v>
      </c>
      <c r="FD37" s="203"/>
      <c r="FE37" s="203"/>
      <c r="FF37" s="203"/>
      <c r="FH37" s="203"/>
      <c r="FI37" s="203"/>
      <c r="FJ37" s="203"/>
      <c r="FK37" s="203"/>
      <c r="FL37" s="203"/>
      <c r="FM37" s="203"/>
      <c r="FN37" s="203"/>
      <c r="FO37" s="203"/>
      <c r="FP37" s="203"/>
      <c r="FQ37" s="203"/>
      <c r="FR37" s="203"/>
      <c r="FS37" s="203"/>
      <c r="FT37" s="203"/>
      <c r="FU37" s="203"/>
      <c r="FV37" s="203"/>
      <c r="FW37" s="203"/>
    </row>
    <row r="38" spans="1:179" s="191" customFormat="1" ht="24.75" customHeight="1">
      <c r="A38" s="145">
        <v>33</v>
      </c>
      <c r="B38" s="145" t="str">
        <f t="shared" si="15"/>
        <v>IC</v>
      </c>
      <c r="C38" s="145" t="s">
        <v>62</v>
      </c>
      <c r="D38" s="143" t="s">
        <v>109</v>
      </c>
      <c r="E38" s="146" t="s">
        <v>594</v>
      </c>
      <c r="F38" s="146" t="s">
        <v>110</v>
      </c>
      <c r="G38" s="147">
        <v>10</v>
      </c>
      <c r="H38" s="147">
        <v>240</v>
      </c>
      <c r="I38" s="147">
        <v>20</v>
      </c>
      <c r="J38" s="147">
        <v>1</v>
      </c>
      <c r="K38" s="147">
        <f t="shared" si="16"/>
        <v>21</v>
      </c>
      <c r="L38" s="147">
        <v>21</v>
      </c>
      <c r="M38" s="147">
        <v>401</v>
      </c>
      <c r="N38" s="147">
        <v>37</v>
      </c>
      <c r="O38" s="147">
        <v>2</v>
      </c>
      <c r="P38" s="147">
        <v>39</v>
      </c>
      <c r="Q38" s="147">
        <v>12</v>
      </c>
      <c r="R38" s="147">
        <v>282</v>
      </c>
      <c r="S38" s="147">
        <v>18</v>
      </c>
      <c r="T38" s="147">
        <v>1</v>
      </c>
      <c r="U38" s="147">
        <f t="shared" si="3"/>
        <v>19</v>
      </c>
      <c r="V38" s="147">
        <v>26</v>
      </c>
      <c r="W38" s="147">
        <v>10</v>
      </c>
      <c r="X38" s="147">
        <v>249</v>
      </c>
      <c r="Y38" s="147">
        <v>20</v>
      </c>
      <c r="Z38" s="147">
        <v>2</v>
      </c>
      <c r="AA38" s="147">
        <f t="shared" si="4"/>
        <v>22</v>
      </c>
      <c r="AB38" s="147">
        <v>21</v>
      </c>
      <c r="AC38" s="147">
        <v>409</v>
      </c>
      <c r="AD38" s="147">
        <v>37</v>
      </c>
      <c r="AE38" s="147">
        <v>4</v>
      </c>
      <c r="AF38" s="147">
        <v>41</v>
      </c>
      <c r="AG38" s="147">
        <v>12</v>
      </c>
      <c r="AH38" s="147">
        <v>279</v>
      </c>
      <c r="AI38" s="147">
        <v>27</v>
      </c>
      <c r="AJ38" s="147">
        <v>2</v>
      </c>
      <c r="AK38" s="147">
        <f t="shared" si="5"/>
        <v>29</v>
      </c>
      <c r="AL38" s="147">
        <v>26</v>
      </c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>
        <f t="shared" si="6"/>
        <v>43</v>
      </c>
      <c r="BX38" s="147">
        <f t="shared" si="7"/>
        <v>937</v>
      </c>
      <c r="BY38" s="147">
        <f t="shared" si="8"/>
        <v>92</v>
      </c>
      <c r="BZ38" s="147">
        <f t="shared" si="9"/>
        <v>26</v>
      </c>
      <c r="CA38" s="148">
        <f t="shared" si="10"/>
        <v>1</v>
      </c>
      <c r="CB38" s="14" t="s">
        <v>109</v>
      </c>
      <c r="CC38" s="149" t="s">
        <v>517</v>
      </c>
      <c r="CD38" s="14" t="s">
        <v>518</v>
      </c>
      <c r="CE38" s="15">
        <v>14875.906843258908</v>
      </c>
      <c r="CF38" s="149">
        <v>918</v>
      </c>
      <c r="CG38" s="149">
        <v>43</v>
      </c>
      <c r="CH38" s="144">
        <v>869</v>
      </c>
      <c r="CI38" s="144">
        <v>43</v>
      </c>
      <c r="CJ38" s="144">
        <v>49</v>
      </c>
      <c r="CK38" s="144">
        <v>0</v>
      </c>
      <c r="CL38" s="150">
        <f t="shared" si="11"/>
        <v>19</v>
      </c>
      <c r="CM38" s="150">
        <f t="shared" si="12"/>
        <v>0</v>
      </c>
      <c r="CN38" s="286">
        <v>15257.851136419638</v>
      </c>
      <c r="CO38" s="286">
        <v>11137.788225577286</v>
      </c>
      <c r="CP38" s="148">
        <f aca="true" t="shared" si="17" ref="CP38:CP70">IF(CT38=D38,1,0)</f>
        <v>1</v>
      </c>
      <c r="CQ38" s="151" t="s">
        <v>32</v>
      </c>
      <c r="CR38" s="151" t="s">
        <v>518</v>
      </c>
      <c r="CS38" s="151" t="s">
        <v>1151</v>
      </c>
      <c r="CT38" s="151" t="s">
        <v>109</v>
      </c>
      <c r="CU38" s="151" t="s">
        <v>1178</v>
      </c>
      <c r="CV38" s="152">
        <v>265</v>
      </c>
      <c r="CW38" s="153">
        <v>3</v>
      </c>
      <c r="CX38" s="153">
        <v>11</v>
      </c>
      <c r="CY38" s="153">
        <v>21</v>
      </c>
      <c r="CZ38" s="153">
        <v>2</v>
      </c>
      <c r="DA38" s="154">
        <v>23</v>
      </c>
      <c r="DB38" s="155">
        <v>414</v>
      </c>
      <c r="DC38" s="156">
        <v>6</v>
      </c>
      <c r="DD38" s="156">
        <v>22</v>
      </c>
      <c r="DE38" s="156">
        <v>38</v>
      </c>
      <c r="DF38" s="156">
        <v>4</v>
      </c>
      <c r="DG38" s="156">
        <v>0</v>
      </c>
      <c r="DH38" s="156">
        <v>0</v>
      </c>
      <c r="DI38" s="157">
        <v>42</v>
      </c>
      <c r="DJ38" s="158">
        <v>267</v>
      </c>
      <c r="DK38" s="159">
        <v>5</v>
      </c>
      <c r="DL38" s="159">
        <v>11</v>
      </c>
      <c r="DM38" s="159">
        <v>18</v>
      </c>
      <c r="DN38" s="159">
        <v>2</v>
      </c>
      <c r="DO38" s="159">
        <v>0</v>
      </c>
      <c r="DP38" s="159">
        <v>0</v>
      </c>
      <c r="DQ38" s="160">
        <v>20</v>
      </c>
      <c r="DR38" s="161">
        <v>0</v>
      </c>
      <c r="DS38" s="162">
        <v>0</v>
      </c>
      <c r="DT38" s="162">
        <v>0</v>
      </c>
      <c r="DU38" s="162">
        <v>0</v>
      </c>
      <c r="DV38" s="162">
        <v>0</v>
      </c>
      <c r="DW38" s="163">
        <v>0</v>
      </c>
      <c r="DX38" s="164">
        <v>946</v>
      </c>
      <c r="DY38" s="165">
        <v>14</v>
      </c>
      <c r="DZ38" s="165">
        <v>44</v>
      </c>
      <c r="EA38" s="166">
        <v>77</v>
      </c>
      <c r="EB38" s="166">
        <v>8</v>
      </c>
      <c r="EC38" s="166">
        <v>0</v>
      </c>
      <c r="ED38" s="166">
        <v>0</v>
      </c>
      <c r="EE38" s="167">
        <v>85</v>
      </c>
      <c r="EF38" s="168"/>
      <c r="EG38" s="168"/>
      <c r="EH38" s="169"/>
      <c r="EI38" s="169"/>
      <c r="EJ38" s="169"/>
      <c r="EK38" s="169"/>
      <c r="EL38" s="169"/>
      <c r="EM38" s="169"/>
      <c r="EN38" s="169"/>
      <c r="EO38" s="169"/>
      <c r="EP38" s="169"/>
      <c r="EQ38" s="169"/>
      <c r="ER38" s="169"/>
      <c r="ES38" s="169"/>
      <c r="ET38" s="170">
        <v>3585.7829003744696</v>
      </c>
      <c r="EU38" s="170">
        <v>5147.747069066155</v>
      </c>
      <c r="EV38" s="171">
        <v>8733.529969440624</v>
      </c>
      <c r="EW38" s="168">
        <v>1</v>
      </c>
      <c r="EX38" s="168">
        <v>1</v>
      </c>
      <c r="EY38" s="168">
        <v>1</v>
      </c>
      <c r="EZ38" s="168">
        <v>1</v>
      </c>
      <c r="FA38" s="172">
        <f t="shared" si="13"/>
        <v>9</v>
      </c>
      <c r="FB38" s="172">
        <f t="shared" si="14"/>
        <v>1</v>
      </c>
      <c r="FC38" s="286">
        <f>(CO38+FA38*Foglio1!$L$17+Foglio1!$I$17*base!FB38)*(1-Foglio1!$L$27)</f>
        <v>8695.815394514158</v>
      </c>
      <c r="FD38" s="203"/>
      <c r="FE38" s="203"/>
      <c r="FF38" s="203"/>
      <c r="FH38" s="203"/>
      <c r="FI38" s="203"/>
      <c r="FJ38" s="203"/>
      <c r="FK38" s="203"/>
      <c r="FL38" s="203"/>
      <c r="FM38" s="203"/>
      <c r="FN38" s="203"/>
      <c r="FO38" s="203"/>
      <c r="FP38" s="203"/>
      <c r="FQ38" s="203"/>
      <c r="FR38" s="203"/>
      <c r="FS38" s="203"/>
      <c r="FT38" s="203"/>
      <c r="FU38" s="203"/>
      <c r="FV38" s="203"/>
      <c r="FW38" s="203"/>
    </row>
    <row r="39" spans="1:179" s="191" customFormat="1" ht="24.75" customHeight="1">
      <c r="A39" s="145">
        <v>34</v>
      </c>
      <c r="B39" s="145" t="str">
        <f t="shared" si="15"/>
        <v>IC</v>
      </c>
      <c r="C39" s="145" t="s">
        <v>62</v>
      </c>
      <c r="D39" s="143" t="s">
        <v>111</v>
      </c>
      <c r="E39" s="146" t="s">
        <v>595</v>
      </c>
      <c r="F39" s="146" t="s">
        <v>112</v>
      </c>
      <c r="G39" s="147">
        <v>5</v>
      </c>
      <c r="H39" s="147">
        <v>87</v>
      </c>
      <c r="I39" s="147">
        <v>9</v>
      </c>
      <c r="J39" s="147"/>
      <c r="K39" s="147">
        <f t="shared" si="16"/>
        <v>9</v>
      </c>
      <c r="L39" s="147">
        <v>17</v>
      </c>
      <c r="M39" s="147">
        <v>293</v>
      </c>
      <c r="N39" s="147">
        <v>28</v>
      </c>
      <c r="O39" s="147">
        <v>2</v>
      </c>
      <c r="P39" s="147">
        <v>30</v>
      </c>
      <c r="Q39" s="147">
        <v>9</v>
      </c>
      <c r="R39" s="147">
        <v>178</v>
      </c>
      <c r="S39" s="147">
        <v>13</v>
      </c>
      <c r="T39" s="147">
        <v>2</v>
      </c>
      <c r="U39" s="147">
        <f t="shared" si="3"/>
        <v>15</v>
      </c>
      <c r="V39" s="147">
        <v>22</v>
      </c>
      <c r="W39" s="147">
        <v>5</v>
      </c>
      <c r="X39" s="147">
        <v>101</v>
      </c>
      <c r="Y39" s="147">
        <v>9</v>
      </c>
      <c r="Z39" s="147"/>
      <c r="AA39" s="147">
        <f t="shared" si="4"/>
        <v>9</v>
      </c>
      <c r="AB39" s="147">
        <v>17</v>
      </c>
      <c r="AC39" s="147">
        <v>296</v>
      </c>
      <c r="AD39" s="147">
        <v>28</v>
      </c>
      <c r="AE39" s="147">
        <v>2</v>
      </c>
      <c r="AF39" s="147">
        <v>30</v>
      </c>
      <c r="AG39" s="147">
        <v>9</v>
      </c>
      <c r="AH39" s="147">
        <v>174</v>
      </c>
      <c r="AI39" s="147">
        <v>19</v>
      </c>
      <c r="AJ39" s="147">
        <v>3</v>
      </c>
      <c r="AK39" s="147">
        <f t="shared" si="5"/>
        <v>22</v>
      </c>
      <c r="AL39" s="147">
        <v>22</v>
      </c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>
        <f t="shared" si="6"/>
        <v>31</v>
      </c>
      <c r="BX39" s="147">
        <f t="shared" si="7"/>
        <v>571</v>
      </c>
      <c r="BY39" s="147">
        <f t="shared" si="8"/>
        <v>61</v>
      </c>
      <c r="BZ39" s="147">
        <f t="shared" si="9"/>
        <v>22</v>
      </c>
      <c r="CA39" s="148">
        <f t="shared" si="10"/>
        <v>1</v>
      </c>
      <c r="CB39" s="14" t="s">
        <v>111</v>
      </c>
      <c r="CC39" s="149" t="s">
        <v>505</v>
      </c>
      <c r="CD39" s="14" t="s">
        <v>506</v>
      </c>
      <c r="CE39" s="15">
        <v>9999.113025808758</v>
      </c>
      <c r="CF39" s="149">
        <v>570</v>
      </c>
      <c r="CG39" s="149">
        <v>30</v>
      </c>
      <c r="CH39" s="144">
        <v>546</v>
      </c>
      <c r="CI39" s="144">
        <v>30</v>
      </c>
      <c r="CJ39" s="144">
        <v>24</v>
      </c>
      <c r="CK39" s="144">
        <v>0</v>
      </c>
      <c r="CL39" s="150">
        <f t="shared" si="11"/>
        <v>1</v>
      </c>
      <c r="CM39" s="150">
        <f t="shared" si="12"/>
        <v>1</v>
      </c>
      <c r="CN39" s="286">
        <v>10155.0913409063</v>
      </c>
      <c r="CO39" s="286">
        <v>7481.835026026236</v>
      </c>
      <c r="CP39" s="148">
        <f t="shared" si="17"/>
        <v>1</v>
      </c>
      <c r="CQ39" s="151" t="s">
        <v>32</v>
      </c>
      <c r="CR39" s="151" t="s">
        <v>506</v>
      </c>
      <c r="CS39" s="151" t="s">
        <v>1151</v>
      </c>
      <c r="CT39" s="151" t="s">
        <v>111</v>
      </c>
      <c r="CU39" s="151" t="s">
        <v>1179</v>
      </c>
      <c r="CV39" s="152">
        <v>100</v>
      </c>
      <c r="CW39" s="153">
        <v>0</v>
      </c>
      <c r="CX39" s="153">
        <v>5</v>
      </c>
      <c r="CY39" s="153">
        <v>9</v>
      </c>
      <c r="CZ39" s="153">
        <v>0</v>
      </c>
      <c r="DA39" s="154">
        <v>9</v>
      </c>
      <c r="DB39" s="155">
        <v>298</v>
      </c>
      <c r="DC39" s="156">
        <v>3</v>
      </c>
      <c r="DD39" s="156">
        <v>17</v>
      </c>
      <c r="DE39" s="156">
        <v>28</v>
      </c>
      <c r="DF39" s="156">
        <v>2</v>
      </c>
      <c r="DG39" s="156">
        <v>0</v>
      </c>
      <c r="DH39" s="156">
        <v>0</v>
      </c>
      <c r="DI39" s="157">
        <v>30</v>
      </c>
      <c r="DJ39" s="158">
        <v>182</v>
      </c>
      <c r="DK39" s="159">
        <v>5</v>
      </c>
      <c r="DL39" s="159">
        <v>9</v>
      </c>
      <c r="DM39" s="159">
        <v>14</v>
      </c>
      <c r="DN39" s="159">
        <v>2</v>
      </c>
      <c r="DO39" s="159">
        <v>0</v>
      </c>
      <c r="DP39" s="159">
        <v>0</v>
      </c>
      <c r="DQ39" s="160">
        <v>16</v>
      </c>
      <c r="DR39" s="161">
        <v>0</v>
      </c>
      <c r="DS39" s="162">
        <v>0</v>
      </c>
      <c r="DT39" s="162">
        <v>0</v>
      </c>
      <c r="DU39" s="162">
        <v>0</v>
      </c>
      <c r="DV39" s="162">
        <v>0</v>
      </c>
      <c r="DW39" s="163">
        <v>0</v>
      </c>
      <c r="DX39" s="164">
        <v>580</v>
      </c>
      <c r="DY39" s="165">
        <v>8</v>
      </c>
      <c r="DZ39" s="165">
        <v>31</v>
      </c>
      <c r="EA39" s="166">
        <v>51</v>
      </c>
      <c r="EB39" s="166">
        <v>4</v>
      </c>
      <c r="EC39" s="166">
        <v>0</v>
      </c>
      <c r="ED39" s="166">
        <v>0</v>
      </c>
      <c r="EE39" s="167">
        <v>55</v>
      </c>
      <c r="EF39" s="168"/>
      <c r="EG39" s="168"/>
      <c r="EH39" s="169"/>
      <c r="EI39" s="169"/>
      <c r="EJ39" s="169"/>
      <c r="EK39" s="169"/>
      <c r="EL39" s="169"/>
      <c r="EM39" s="169"/>
      <c r="EN39" s="169"/>
      <c r="EO39" s="169"/>
      <c r="EP39" s="169"/>
      <c r="EQ39" s="169"/>
      <c r="ER39" s="169"/>
      <c r="ES39" s="169"/>
      <c r="ET39" s="170">
        <v>2247.1860018028906</v>
      </c>
      <c r="EU39" s="170">
        <v>3653.3039373362394</v>
      </c>
      <c r="EV39" s="171">
        <v>5900.48993913913</v>
      </c>
      <c r="EW39" s="168">
        <v>1</v>
      </c>
      <c r="EX39" s="168">
        <v>1</v>
      </c>
      <c r="EY39" s="168">
        <v>1</v>
      </c>
      <c r="EZ39" s="168">
        <v>1</v>
      </c>
      <c r="FA39" s="172">
        <f t="shared" si="13"/>
        <v>9</v>
      </c>
      <c r="FB39" s="172">
        <f t="shared" si="14"/>
        <v>0</v>
      </c>
      <c r="FC39" s="286">
        <f>(CO39+FA39*Foglio1!$L$17+Foglio1!$I$17*base!FB39)*(1-Foglio1!$L$27)</f>
        <v>5789.081062276644</v>
      </c>
      <c r="FD39" s="203"/>
      <c r="FE39" s="203"/>
      <c r="FF39" s="203"/>
      <c r="FH39" s="203"/>
      <c r="FI39" s="203"/>
      <c r="FJ39" s="203"/>
      <c r="FK39" s="203"/>
      <c r="FL39" s="203"/>
      <c r="FM39" s="203"/>
      <c r="FN39" s="203"/>
      <c r="FO39" s="203"/>
      <c r="FP39" s="203"/>
      <c r="FQ39" s="203"/>
      <c r="FR39" s="203"/>
      <c r="FS39" s="203"/>
      <c r="FT39" s="203"/>
      <c r="FU39" s="203"/>
      <c r="FV39" s="203"/>
      <c r="FW39" s="203"/>
    </row>
    <row r="40" spans="1:179" s="191" customFormat="1" ht="24.75" customHeight="1">
      <c r="A40" s="145">
        <v>35</v>
      </c>
      <c r="B40" s="145" t="str">
        <f t="shared" si="15"/>
        <v>IC</v>
      </c>
      <c r="C40" s="145" t="s">
        <v>62</v>
      </c>
      <c r="D40" s="143" t="s">
        <v>113</v>
      </c>
      <c r="E40" s="146" t="s">
        <v>596</v>
      </c>
      <c r="F40" s="146" t="s">
        <v>115</v>
      </c>
      <c r="G40" s="147">
        <v>8</v>
      </c>
      <c r="H40" s="147">
        <v>217</v>
      </c>
      <c r="I40" s="147">
        <v>16</v>
      </c>
      <c r="J40" s="147">
        <v>1</v>
      </c>
      <c r="K40" s="147">
        <f t="shared" si="16"/>
        <v>17</v>
      </c>
      <c r="L40" s="147">
        <v>24</v>
      </c>
      <c r="M40" s="147">
        <v>409</v>
      </c>
      <c r="N40" s="147">
        <v>38</v>
      </c>
      <c r="O40" s="147">
        <v>2</v>
      </c>
      <c r="P40" s="147">
        <v>40</v>
      </c>
      <c r="Q40" s="147">
        <v>15</v>
      </c>
      <c r="R40" s="147">
        <v>376</v>
      </c>
      <c r="S40" s="147">
        <v>22</v>
      </c>
      <c r="T40" s="147">
        <v>2</v>
      </c>
      <c r="U40" s="147">
        <f t="shared" si="3"/>
        <v>24</v>
      </c>
      <c r="V40" s="147">
        <v>26</v>
      </c>
      <c r="W40" s="147">
        <v>8</v>
      </c>
      <c r="X40" s="147">
        <v>215</v>
      </c>
      <c r="Y40" s="147">
        <v>16</v>
      </c>
      <c r="Z40" s="147">
        <v>2</v>
      </c>
      <c r="AA40" s="147">
        <f t="shared" si="4"/>
        <v>18</v>
      </c>
      <c r="AB40" s="147">
        <v>24</v>
      </c>
      <c r="AC40" s="147">
        <v>415</v>
      </c>
      <c r="AD40" s="147">
        <v>38</v>
      </c>
      <c r="AE40" s="147">
        <v>6</v>
      </c>
      <c r="AF40" s="147">
        <v>44</v>
      </c>
      <c r="AG40" s="147">
        <v>16</v>
      </c>
      <c r="AH40" s="147">
        <v>383</v>
      </c>
      <c r="AI40" s="147">
        <v>37</v>
      </c>
      <c r="AJ40" s="147">
        <v>6</v>
      </c>
      <c r="AK40" s="147">
        <f t="shared" si="5"/>
        <v>43</v>
      </c>
      <c r="AL40" s="147">
        <v>26</v>
      </c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>
        <f t="shared" si="6"/>
        <v>48</v>
      </c>
      <c r="BX40" s="147">
        <f t="shared" si="7"/>
        <v>1013</v>
      </c>
      <c r="BY40" s="147">
        <f t="shared" si="8"/>
        <v>105</v>
      </c>
      <c r="BZ40" s="147">
        <f t="shared" si="9"/>
        <v>26</v>
      </c>
      <c r="CA40" s="148">
        <f t="shared" si="10"/>
        <v>1</v>
      </c>
      <c r="CB40" s="143" t="s">
        <v>113</v>
      </c>
      <c r="CC40" s="149" t="s">
        <v>546</v>
      </c>
      <c r="CD40" s="14" t="s">
        <v>481</v>
      </c>
      <c r="CE40" s="15">
        <v>20138.27140696829</v>
      </c>
      <c r="CF40" s="149">
        <v>979</v>
      </c>
      <c r="CG40" s="149">
        <v>43</v>
      </c>
      <c r="CH40" s="144">
        <v>978</v>
      </c>
      <c r="CI40" s="144">
        <v>45</v>
      </c>
      <c r="CJ40" s="144">
        <v>1</v>
      </c>
      <c r="CK40" s="144">
        <v>-2</v>
      </c>
      <c r="CL40" s="150">
        <f t="shared" si="11"/>
        <v>34</v>
      </c>
      <c r="CM40" s="150">
        <f t="shared" si="12"/>
        <v>5</v>
      </c>
      <c r="CN40" s="286">
        <v>19222.891237289798</v>
      </c>
      <c r="CO40" s="286">
        <v>14624.487433600034</v>
      </c>
      <c r="CP40" s="148">
        <f t="shared" si="17"/>
        <v>1</v>
      </c>
      <c r="CQ40" s="151" t="s">
        <v>32</v>
      </c>
      <c r="CR40" s="151" t="s">
        <v>481</v>
      </c>
      <c r="CS40" s="151" t="s">
        <v>1151</v>
      </c>
      <c r="CT40" s="151" t="s">
        <v>113</v>
      </c>
      <c r="CU40" s="151" t="s">
        <v>1180</v>
      </c>
      <c r="CV40" s="152">
        <v>220</v>
      </c>
      <c r="CW40" s="153">
        <v>4</v>
      </c>
      <c r="CX40" s="153">
        <v>8</v>
      </c>
      <c r="CY40" s="153">
        <v>16</v>
      </c>
      <c r="CZ40" s="153">
        <v>2</v>
      </c>
      <c r="DA40" s="154">
        <v>18</v>
      </c>
      <c r="DB40" s="155">
        <v>428</v>
      </c>
      <c r="DC40" s="156">
        <v>13</v>
      </c>
      <c r="DD40" s="156">
        <v>24</v>
      </c>
      <c r="DE40" s="156">
        <v>38</v>
      </c>
      <c r="DF40" s="156">
        <v>6</v>
      </c>
      <c r="DG40" s="156">
        <v>0</v>
      </c>
      <c r="DH40" s="156">
        <v>0</v>
      </c>
      <c r="DI40" s="157">
        <v>44</v>
      </c>
      <c r="DJ40" s="158">
        <v>338</v>
      </c>
      <c r="DK40" s="159">
        <v>8</v>
      </c>
      <c r="DL40" s="159">
        <v>15</v>
      </c>
      <c r="DM40" s="159">
        <v>23</v>
      </c>
      <c r="DN40" s="159">
        <v>2</v>
      </c>
      <c r="DO40" s="159">
        <v>0</v>
      </c>
      <c r="DP40" s="159">
        <v>0</v>
      </c>
      <c r="DQ40" s="160">
        <v>25</v>
      </c>
      <c r="DR40" s="161">
        <v>0</v>
      </c>
      <c r="DS40" s="162">
        <v>0</v>
      </c>
      <c r="DT40" s="162">
        <v>0</v>
      </c>
      <c r="DU40" s="162">
        <v>0</v>
      </c>
      <c r="DV40" s="162">
        <v>0</v>
      </c>
      <c r="DW40" s="163">
        <v>0</v>
      </c>
      <c r="DX40" s="164">
        <v>986</v>
      </c>
      <c r="DY40" s="165">
        <v>25</v>
      </c>
      <c r="DZ40" s="165">
        <v>47</v>
      </c>
      <c r="EA40" s="166">
        <v>77</v>
      </c>
      <c r="EB40" s="166">
        <v>10</v>
      </c>
      <c r="EC40" s="166">
        <v>0</v>
      </c>
      <c r="ED40" s="166">
        <v>0</v>
      </c>
      <c r="EE40" s="167">
        <v>87</v>
      </c>
      <c r="EF40" s="168"/>
      <c r="EG40" s="168"/>
      <c r="EH40" s="169"/>
      <c r="EI40" s="169"/>
      <c r="EJ40" s="169"/>
      <c r="EK40" s="169"/>
      <c r="EL40" s="169"/>
      <c r="EM40" s="169"/>
      <c r="EN40" s="169"/>
      <c r="EO40" s="169"/>
      <c r="EP40" s="169"/>
      <c r="EQ40" s="169"/>
      <c r="ER40" s="169"/>
      <c r="ES40" s="169"/>
      <c r="ET40" s="170">
        <v>3830.6715304763766</v>
      </c>
      <c r="EU40" s="170">
        <v>5615.902765111435</v>
      </c>
      <c r="EV40" s="171">
        <v>9446.574295587812</v>
      </c>
      <c r="EW40" s="168">
        <v>1</v>
      </c>
      <c r="EX40" s="168">
        <v>1</v>
      </c>
      <c r="EY40" s="168">
        <v>1</v>
      </c>
      <c r="EZ40" s="168">
        <v>1</v>
      </c>
      <c r="FA40" s="172">
        <f t="shared" si="13"/>
        <v>-27</v>
      </c>
      <c r="FB40" s="172">
        <f t="shared" si="14"/>
        <v>-1</v>
      </c>
      <c r="FC40" s="286">
        <f>(CO40+FA40*Foglio1!$L$17+Foglio1!$I$17*base!FB40)*(1-Foglio1!$L$27)</f>
        <v>11093.467602692857</v>
      </c>
      <c r="FD40" s="203"/>
      <c r="FE40" s="203"/>
      <c r="FF40" s="203"/>
      <c r="FH40" s="203"/>
      <c r="FI40" s="203"/>
      <c r="FJ40" s="203"/>
      <c r="FK40" s="203"/>
      <c r="FL40" s="203"/>
      <c r="FM40" s="203"/>
      <c r="FN40" s="203"/>
      <c r="FO40" s="203"/>
      <c r="FP40" s="203"/>
      <c r="FQ40" s="203"/>
      <c r="FR40" s="203"/>
      <c r="FS40" s="203"/>
      <c r="FT40" s="203"/>
      <c r="FU40" s="203"/>
      <c r="FV40" s="203"/>
      <c r="FW40" s="203"/>
    </row>
    <row r="41" spans="1:179" s="205" customFormat="1" ht="24.75" customHeight="1">
      <c r="A41" s="145">
        <v>36</v>
      </c>
      <c r="B41" s="145" t="str">
        <f t="shared" si="15"/>
        <v>IC</v>
      </c>
      <c r="C41" s="145" t="s">
        <v>62</v>
      </c>
      <c r="D41" s="143" t="s">
        <v>116</v>
      </c>
      <c r="E41" s="146" t="s">
        <v>597</v>
      </c>
      <c r="F41" s="146" t="s">
        <v>115</v>
      </c>
      <c r="G41" s="287">
        <v>11</v>
      </c>
      <c r="H41" s="287">
        <v>264</v>
      </c>
      <c r="I41" s="287">
        <v>21</v>
      </c>
      <c r="J41" s="287">
        <v>1</v>
      </c>
      <c r="K41" s="287">
        <f t="shared" si="16"/>
        <v>22</v>
      </c>
      <c r="L41" s="287">
        <v>28</v>
      </c>
      <c r="M41" s="287">
        <v>529</v>
      </c>
      <c r="N41" s="287">
        <v>49</v>
      </c>
      <c r="O41" s="287">
        <v>5</v>
      </c>
      <c r="P41" s="287">
        <v>54</v>
      </c>
      <c r="Q41" s="287">
        <v>12</v>
      </c>
      <c r="R41" s="287">
        <v>263</v>
      </c>
      <c r="S41" s="287">
        <v>20</v>
      </c>
      <c r="T41" s="287">
        <v>1</v>
      </c>
      <c r="U41" s="287">
        <f t="shared" si="3"/>
        <v>21</v>
      </c>
      <c r="V41" s="287">
        <v>25</v>
      </c>
      <c r="W41" s="287">
        <v>11</v>
      </c>
      <c r="X41" s="287">
        <v>271</v>
      </c>
      <c r="Y41" s="287">
        <v>21</v>
      </c>
      <c r="Z41" s="287">
        <v>3</v>
      </c>
      <c r="AA41" s="287">
        <f t="shared" si="4"/>
        <v>24</v>
      </c>
      <c r="AB41" s="287">
        <v>28</v>
      </c>
      <c r="AC41" s="287">
        <v>526</v>
      </c>
      <c r="AD41" s="287">
        <v>49</v>
      </c>
      <c r="AE41" s="287">
        <v>7</v>
      </c>
      <c r="AF41" s="287">
        <v>56</v>
      </c>
      <c r="AG41" s="287">
        <v>12</v>
      </c>
      <c r="AH41" s="287">
        <v>266</v>
      </c>
      <c r="AI41" s="287">
        <v>28</v>
      </c>
      <c r="AJ41" s="287">
        <v>2</v>
      </c>
      <c r="AK41" s="287">
        <f t="shared" si="5"/>
        <v>30</v>
      </c>
      <c r="AL41" s="287">
        <v>25</v>
      </c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287"/>
      <c r="BQ41" s="287"/>
      <c r="BR41" s="287"/>
      <c r="BS41" s="287"/>
      <c r="BT41" s="287"/>
      <c r="BU41" s="287"/>
      <c r="BV41" s="287"/>
      <c r="BW41" s="287">
        <f t="shared" si="6"/>
        <v>51</v>
      </c>
      <c r="BX41" s="287">
        <f t="shared" si="7"/>
        <v>1063</v>
      </c>
      <c r="BY41" s="287">
        <f t="shared" si="8"/>
        <v>110</v>
      </c>
      <c r="BZ41" s="287">
        <f t="shared" si="9"/>
        <v>25</v>
      </c>
      <c r="CA41" s="148">
        <f t="shared" si="10"/>
        <v>1</v>
      </c>
      <c r="CB41" s="143" t="s">
        <v>116</v>
      </c>
      <c r="CC41" s="149" t="s">
        <v>480</v>
      </c>
      <c r="CD41" s="14" t="s">
        <v>481</v>
      </c>
      <c r="CE41" s="15">
        <v>17983.678171519092</v>
      </c>
      <c r="CF41" s="149">
        <v>1267</v>
      </c>
      <c r="CG41" s="149">
        <v>58</v>
      </c>
      <c r="CH41" s="144">
        <v>1135</v>
      </c>
      <c r="CI41" s="144">
        <v>58</v>
      </c>
      <c r="CJ41" s="144">
        <v>132</v>
      </c>
      <c r="CK41" s="144">
        <v>0</v>
      </c>
      <c r="CL41" s="150">
        <f t="shared" si="11"/>
        <v>-204</v>
      </c>
      <c r="CM41" s="150">
        <f t="shared" si="12"/>
        <v>-7</v>
      </c>
      <c r="CN41" s="286">
        <v>19265.791647091995</v>
      </c>
      <c r="CO41" s="286">
        <v>12458.131200245916</v>
      </c>
      <c r="CP41" s="148">
        <f t="shared" si="17"/>
        <v>1</v>
      </c>
      <c r="CQ41" s="151" t="s">
        <v>32</v>
      </c>
      <c r="CR41" s="151" t="s">
        <v>481</v>
      </c>
      <c r="CS41" s="151" t="s">
        <v>1151</v>
      </c>
      <c r="CT41" s="151" t="s">
        <v>116</v>
      </c>
      <c r="CU41" s="151" t="s">
        <v>1181</v>
      </c>
      <c r="CV41" s="152">
        <v>264</v>
      </c>
      <c r="CW41" s="153">
        <v>6</v>
      </c>
      <c r="CX41" s="153">
        <v>11</v>
      </c>
      <c r="CY41" s="153">
        <v>21</v>
      </c>
      <c r="CZ41" s="153">
        <v>3</v>
      </c>
      <c r="DA41" s="154">
        <v>24</v>
      </c>
      <c r="DB41" s="155">
        <v>534</v>
      </c>
      <c r="DC41" s="156">
        <v>12</v>
      </c>
      <c r="DD41" s="156">
        <v>28</v>
      </c>
      <c r="DE41" s="156">
        <v>47</v>
      </c>
      <c r="DF41" s="156">
        <v>6</v>
      </c>
      <c r="DG41" s="156">
        <v>0</v>
      </c>
      <c r="DH41" s="156">
        <v>0</v>
      </c>
      <c r="DI41" s="157">
        <v>53</v>
      </c>
      <c r="DJ41" s="158">
        <v>268</v>
      </c>
      <c r="DK41" s="159">
        <v>13</v>
      </c>
      <c r="DL41" s="159">
        <v>12</v>
      </c>
      <c r="DM41" s="159">
        <v>23</v>
      </c>
      <c r="DN41" s="159">
        <v>4</v>
      </c>
      <c r="DO41" s="159">
        <v>0</v>
      </c>
      <c r="DP41" s="159">
        <v>0</v>
      </c>
      <c r="DQ41" s="160">
        <v>27</v>
      </c>
      <c r="DR41" s="161">
        <v>0</v>
      </c>
      <c r="DS41" s="162">
        <v>0</v>
      </c>
      <c r="DT41" s="162">
        <v>0</v>
      </c>
      <c r="DU41" s="162">
        <v>0</v>
      </c>
      <c r="DV41" s="162">
        <v>0</v>
      </c>
      <c r="DW41" s="163">
        <v>0</v>
      </c>
      <c r="DX41" s="164">
        <v>1066</v>
      </c>
      <c r="DY41" s="165">
        <v>31</v>
      </c>
      <c r="DZ41" s="165">
        <v>51</v>
      </c>
      <c r="EA41" s="166">
        <v>91</v>
      </c>
      <c r="EB41" s="166">
        <v>13</v>
      </c>
      <c r="EC41" s="166">
        <v>0</v>
      </c>
      <c r="ED41" s="166">
        <v>0</v>
      </c>
      <c r="EE41" s="167">
        <v>104</v>
      </c>
      <c r="EF41" s="168"/>
      <c r="EG41" s="168"/>
      <c r="EH41" s="169"/>
      <c r="EI41" s="169"/>
      <c r="EJ41" s="169"/>
      <c r="EK41" s="169"/>
      <c r="EL41" s="169"/>
      <c r="EM41" s="169"/>
      <c r="EN41" s="169"/>
      <c r="EO41" s="169"/>
      <c r="EP41" s="169"/>
      <c r="EQ41" s="169"/>
      <c r="ER41" s="169"/>
      <c r="ES41" s="169"/>
      <c r="ET41" s="170">
        <v>4018.4590648619082</v>
      </c>
      <c r="EU41" s="170">
        <v>5902.498166069717</v>
      </c>
      <c r="EV41" s="171">
        <v>9920.957230931625</v>
      </c>
      <c r="EW41" s="168">
        <v>1</v>
      </c>
      <c r="EX41" s="168">
        <v>1</v>
      </c>
      <c r="EY41" s="168">
        <v>1</v>
      </c>
      <c r="EZ41" s="168">
        <v>1</v>
      </c>
      <c r="FA41" s="172">
        <f t="shared" si="13"/>
        <v>3</v>
      </c>
      <c r="FB41" s="172">
        <f t="shared" si="14"/>
        <v>0</v>
      </c>
      <c r="FC41" s="286">
        <f>(CO41+FA41*Foglio1!$L$17+Foglio1!$I$17*base!FB41)*(1-Foglio1!$L$27)</f>
        <v>9604.188609244062</v>
      </c>
      <c r="FD41" s="204"/>
      <c r="FE41" s="204"/>
      <c r="FF41" s="204"/>
      <c r="FH41" s="204"/>
      <c r="FI41" s="204"/>
      <c r="FJ41" s="204"/>
      <c r="FK41" s="204"/>
      <c r="FL41" s="204"/>
      <c r="FM41" s="204"/>
      <c r="FN41" s="204"/>
      <c r="FO41" s="204"/>
      <c r="FP41" s="204"/>
      <c r="FQ41" s="204"/>
      <c r="FR41" s="204"/>
      <c r="FS41" s="204"/>
      <c r="FT41" s="204"/>
      <c r="FU41" s="204"/>
      <c r="FV41" s="204"/>
      <c r="FW41" s="204"/>
    </row>
    <row r="42" spans="1:179" s="191" customFormat="1" ht="24.75" customHeight="1">
      <c r="A42" s="145">
        <v>37</v>
      </c>
      <c r="B42" s="145" t="str">
        <f t="shared" si="15"/>
        <v>IC</v>
      </c>
      <c r="C42" s="145" t="s">
        <v>62</v>
      </c>
      <c r="D42" s="143" t="s">
        <v>117</v>
      </c>
      <c r="E42" s="146" t="s">
        <v>598</v>
      </c>
      <c r="F42" s="146" t="s">
        <v>115</v>
      </c>
      <c r="G42" s="147">
        <v>9</v>
      </c>
      <c r="H42" s="147">
        <v>221</v>
      </c>
      <c r="I42" s="147">
        <v>18</v>
      </c>
      <c r="J42" s="147"/>
      <c r="K42" s="147">
        <f t="shared" si="16"/>
        <v>18</v>
      </c>
      <c r="L42" s="147">
        <v>30</v>
      </c>
      <c r="M42" s="147">
        <v>581</v>
      </c>
      <c r="N42" s="147">
        <v>51</v>
      </c>
      <c r="O42" s="147">
        <v>3</v>
      </c>
      <c r="P42" s="147">
        <v>54</v>
      </c>
      <c r="Q42" s="147">
        <v>14</v>
      </c>
      <c r="R42" s="147">
        <v>319</v>
      </c>
      <c r="S42" s="147">
        <v>28</v>
      </c>
      <c r="T42" s="147">
        <v>3</v>
      </c>
      <c r="U42" s="147">
        <f t="shared" si="3"/>
        <v>31</v>
      </c>
      <c r="V42" s="147">
        <v>29</v>
      </c>
      <c r="W42" s="147">
        <v>9</v>
      </c>
      <c r="X42" s="147">
        <v>236</v>
      </c>
      <c r="Y42" s="147">
        <v>18</v>
      </c>
      <c r="Z42" s="147">
        <v>2</v>
      </c>
      <c r="AA42" s="147">
        <f t="shared" si="4"/>
        <v>20</v>
      </c>
      <c r="AB42" s="147">
        <v>30</v>
      </c>
      <c r="AC42" s="147">
        <v>586</v>
      </c>
      <c r="AD42" s="147">
        <v>51</v>
      </c>
      <c r="AE42" s="147">
        <v>7</v>
      </c>
      <c r="AF42" s="147">
        <v>58</v>
      </c>
      <c r="AG42" s="147">
        <v>15</v>
      </c>
      <c r="AH42" s="147">
        <v>328</v>
      </c>
      <c r="AI42" s="147">
        <v>35</v>
      </c>
      <c r="AJ42" s="147">
        <v>5</v>
      </c>
      <c r="AK42" s="147">
        <f t="shared" si="5"/>
        <v>40</v>
      </c>
      <c r="AL42" s="147">
        <v>29</v>
      </c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>
        <f t="shared" si="6"/>
        <v>54</v>
      </c>
      <c r="BX42" s="147">
        <f t="shared" si="7"/>
        <v>1150</v>
      </c>
      <c r="BY42" s="147">
        <f t="shared" si="8"/>
        <v>118</v>
      </c>
      <c r="BZ42" s="147">
        <f t="shared" si="9"/>
        <v>29</v>
      </c>
      <c r="CA42" s="148">
        <f t="shared" si="10"/>
        <v>1</v>
      </c>
      <c r="CB42" s="143" t="s">
        <v>117</v>
      </c>
      <c r="CC42" s="149" t="s">
        <v>482</v>
      </c>
      <c r="CD42" s="14" t="s">
        <v>481</v>
      </c>
      <c r="CE42" s="15">
        <v>16365.277238837152</v>
      </c>
      <c r="CF42" s="149">
        <v>1077</v>
      </c>
      <c r="CG42" s="149">
        <v>53</v>
      </c>
      <c r="CH42" s="144">
        <v>1058</v>
      </c>
      <c r="CI42" s="144">
        <v>52</v>
      </c>
      <c r="CJ42" s="144">
        <v>19</v>
      </c>
      <c r="CK42" s="144">
        <v>1</v>
      </c>
      <c r="CL42" s="150">
        <f t="shared" si="11"/>
        <v>73</v>
      </c>
      <c r="CM42" s="150">
        <f t="shared" si="12"/>
        <v>1</v>
      </c>
      <c r="CN42" s="286">
        <v>16739.82520457273</v>
      </c>
      <c r="CO42" s="286">
        <v>12519.97484835064</v>
      </c>
      <c r="CP42" s="148">
        <f t="shared" si="17"/>
        <v>1</v>
      </c>
      <c r="CQ42" s="151" t="s">
        <v>32</v>
      </c>
      <c r="CR42" s="151" t="s">
        <v>481</v>
      </c>
      <c r="CS42" s="151" t="s">
        <v>1151</v>
      </c>
      <c r="CT42" s="151" t="s">
        <v>117</v>
      </c>
      <c r="CU42" s="151" t="s">
        <v>1182</v>
      </c>
      <c r="CV42" s="152">
        <v>237</v>
      </c>
      <c r="CW42" s="153">
        <v>3</v>
      </c>
      <c r="CX42" s="153">
        <v>9</v>
      </c>
      <c r="CY42" s="153">
        <v>18</v>
      </c>
      <c r="CZ42" s="153">
        <v>2</v>
      </c>
      <c r="DA42" s="154">
        <v>20</v>
      </c>
      <c r="DB42" s="155">
        <v>580</v>
      </c>
      <c r="DC42" s="156">
        <v>17</v>
      </c>
      <c r="DD42" s="156">
        <v>29</v>
      </c>
      <c r="DE42" s="156">
        <v>50</v>
      </c>
      <c r="DF42" s="156">
        <v>7</v>
      </c>
      <c r="DG42" s="156">
        <v>0</v>
      </c>
      <c r="DH42" s="156">
        <v>0</v>
      </c>
      <c r="DI42" s="157">
        <v>57</v>
      </c>
      <c r="DJ42" s="158">
        <v>332</v>
      </c>
      <c r="DK42" s="159">
        <v>9</v>
      </c>
      <c r="DL42" s="159">
        <v>15</v>
      </c>
      <c r="DM42" s="159">
        <v>29</v>
      </c>
      <c r="DN42" s="159">
        <v>3</v>
      </c>
      <c r="DO42" s="159">
        <v>0</v>
      </c>
      <c r="DP42" s="159">
        <v>0</v>
      </c>
      <c r="DQ42" s="160">
        <v>32</v>
      </c>
      <c r="DR42" s="161">
        <v>0</v>
      </c>
      <c r="DS42" s="162">
        <v>0</v>
      </c>
      <c r="DT42" s="162">
        <v>0</v>
      </c>
      <c r="DU42" s="162">
        <v>0</v>
      </c>
      <c r="DV42" s="162">
        <v>0</v>
      </c>
      <c r="DW42" s="163">
        <v>0</v>
      </c>
      <c r="DX42" s="164">
        <v>1149</v>
      </c>
      <c r="DY42" s="165">
        <v>29</v>
      </c>
      <c r="DZ42" s="165">
        <v>53</v>
      </c>
      <c r="EA42" s="166">
        <v>97</v>
      </c>
      <c r="EB42" s="166">
        <v>12</v>
      </c>
      <c r="EC42" s="166">
        <v>0</v>
      </c>
      <c r="ED42" s="166">
        <v>0</v>
      </c>
      <c r="EE42" s="167">
        <v>109</v>
      </c>
      <c r="EF42" s="168"/>
      <c r="EG42" s="168"/>
      <c r="EH42" s="169"/>
      <c r="EI42" s="169"/>
      <c r="EJ42" s="169"/>
      <c r="EK42" s="169"/>
      <c r="EL42" s="169"/>
      <c r="EM42" s="169"/>
      <c r="EN42" s="169"/>
      <c r="EO42" s="169"/>
      <c r="EP42" s="169"/>
      <c r="EQ42" s="169"/>
      <c r="ER42" s="169"/>
      <c r="ES42" s="169"/>
      <c r="ET42" s="170">
        <v>4401.810374920087</v>
      </c>
      <c r="EU42" s="170">
        <v>6232.085694306933</v>
      </c>
      <c r="EV42" s="171">
        <v>10633.89606922702</v>
      </c>
      <c r="EW42" s="168">
        <v>1</v>
      </c>
      <c r="EX42" s="168">
        <v>1</v>
      </c>
      <c r="EY42" s="168">
        <v>1</v>
      </c>
      <c r="EZ42" s="168">
        <v>1</v>
      </c>
      <c r="FA42" s="172">
        <f t="shared" si="13"/>
        <v>-1</v>
      </c>
      <c r="FB42" s="172">
        <f t="shared" si="14"/>
        <v>-1</v>
      </c>
      <c r="FC42" s="286">
        <f>(CO42+FA42*Foglio1!$L$17+Foglio1!$I$17*base!FB42)*(1-Foglio1!$L$27)</f>
        <v>9549.147393561885</v>
      </c>
      <c r="FD42" s="203"/>
      <c r="FE42" s="203"/>
      <c r="FF42" s="203"/>
      <c r="FH42" s="203"/>
      <c r="FI42" s="203"/>
      <c r="FJ42" s="203"/>
      <c r="FK42" s="203"/>
      <c r="FL42" s="203"/>
      <c r="FM42" s="203"/>
      <c r="FN42" s="203"/>
      <c r="FO42" s="203"/>
      <c r="FP42" s="203"/>
      <c r="FQ42" s="203"/>
      <c r="FR42" s="203"/>
      <c r="FS42" s="203"/>
      <c r="FT42" s="203"/>
      <c r="FU42" s="203"/>
      <c r="FV42" s="203"/>
      <c r="FW42" s="203"/>
    </row>
    <row r="43" spans="1:179" s="191" customFormat="1" ht="24.75" customHeight="1">
      <c r="A43" s="145">
        <v>38</v>
      </c>
      <c r="B43" s="145" t="str">
        <f t="shared" si="15"/>
        <v>IC</v>
      </c>
      <c r="C43" s="145" t="s">
        <v>62</v>
      </c>
      <c r="D43" s="143" t="s">
        <v>118</v>
      </c>
      <c r="E43" s="146" t="s">
        <v>599</v>
      </c>
      <c r="F43" s="146" t="s">
        <v>119</v>
      </c>
      <c r="G43" s="147">
        <v>10</v>
      </c>
      <c r="H43" s="147">
        <v>219</v>
      </c>
      <c r="I43" s="147">
        <v>20</v>
      </c>
      <c r="J43" s="147">
        <v>1</v>
      </c>
      <c r="K43" s="147">
        <f t="shared" si="16"/>
        <v>21</v>
      </c>
      <c r="L43" s="147">
        <v>21</v>
      </c>
      <c r="M43" s="147">
        <v>348</v>
      </c>
      <c r="N43" s="147">
        <v>34</v>
      </c>
      <c r="O43" s="147">
        <v>2</v>
      </c>
      <c r="P43" s="147">
        <v>36</v>
      </c>
      <c r="Q43" s="147">
        <v>9</v>
      </c>
      <c r="R43" s="147">
        <v>192</v>
      </c>
      <c r="S43" s="147">
        <v>17</v>
      </c>
      <c r="T43" s="147">
        <v>1</v>
      </c>
      <c r="U43" s="147">
        <f t="shared" si="3"/>
        <v>18</v>
      </c>
      <c r="V43" s="147">
        <v>27</v>
      </c>
      <c r="W43" s="147">
        <v>10</v>
      </c>
      <c r="X43" s="147">
        <v>222</v>
      </c>
      <c r="Y43" s="147">
        <v>20</v>
      </c>
      <c r="Z43" s="147">
        <v>3</v>
      </c>
      <c r="AA43" s="147">
        <f t="shared" si="4"/>
        <v>23</v>
      </c>
      <c r="AB43" s="147">
        <v>21</v>
      </c>
      <c r="AC43" s="147">
        <v>349</v>
      </c>
      <c r="AD43" s="147">
        <v>34</v>
      </c>
      <c r="AE43" s="147">
        <v>5</v>
      </c>
      <c r="AF43" s="147">
        <v>39</v>
      </c>
      <c r="AG43" s="147">
        <v>9</v>
      </c>
      <c r="AH43" s="147">
        <v>188</v>
      </c>
      <c r="AI43" s="147">
        <v>22</v>
      </c>
      <c r="AJ43" s="147">
        <v>1</v>
      </c>
      <c r="AK43" s="147">
        <f t="shared" si="5"/>
        <v>23</v>
      </c>
      <c r="AL43" s="147">
        <v>27</v>
      </c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>
        <f t="shared" si="6"/>
        <v>40</v>
      </c>
      <c r="BX43" s="147">
        <f t="shared" si="7"/>
        <v>759</v>
      </c>
      <c r="BY43" s="147">
        <f t="shared" si="8"/>
        <v>85</v>
      </c>
      <c r="BZ43" s="147">
        <f t="shared" si="9"/>
        <v>27</v>
      </c>
      <c r="CA43" s="148">
        <f t="shared" si="10"/>
        <v>1</v>
      </c>
      <c r="CB43" s="14" t="s">
        <v>118</v>
      </c>
      <c r="CC43" s="149" t="s">
        <v>500</v>
      </c>
      <c r="CD43" s="14" t="s">
        <v>501</v>
      </c>
      <c r="CE43" s="15">
        <v>13251.898545167613</v>
      </c>
      <c r="CF43" s="149">
        <v>765</v>
      </c>
      <c r="CG43" s="149">
        <v>41</v>
      </c>
      <c r="CH43" s="144">
        <v>739</v>
      </c>
      <c r="CI43" s="144">
        <v>40</v>
      </c>
      <c r="CJ43" s="144">
        <v>26</v>
      </c>
      <c r="CK43" s="144">
        <v>1</v>
      </c>
      <c r="CL43" s="150">
        <f t="shared" si="11"/>
        <v>-6</v>
      </c>
      <c r="CM43" s="150">
        <f t="shared" si="12"/>
        <v>-1</v>
      </c>
      <c r="CN43" s="286">
        <v>13741.05483533019</v>
      </c>
      <c r="CO43" s="286">
        <v>9835.555288829304</v>
      </c>
      <c r="CP43" s="148">
        <f t="shared" si="17"/>
        <v>1</v>
      </c>
      <c r="CQ43" s="151" t="s">
        <v>32</v>
      </c>
      <c r="CR43" s="151" t="s">
        <v>501</v>
      </c>
      <c r="CS43" s="151" t="s">
        <v>1151</v>
      </c>
      <c r="CT43" s="151" t="s">
        <v>118</v>
      </c>
      <c r="CU43" s="151" t="s">
        <v>501</v>
      </c>
      <c r="CV43" s="152">
        <v>217</v>
      </c>
      <c r="CW43" s="153">
        <v>4</v>
      </c>
      <c r="CX43" s="153">
        <v>10</v>
      </c>
      <c r="CY43" s="153">
        <v>19</v>
      </c>
      <c r="CZ43" s="153">
        <v>2</v>
      </c>
      <c r="DA43" s="154">
        <v>21</v>
      </c>
      <c r="DB43" s="155">
        <v>352</v>
      </c>
      <c r="DC43" s="156">
        <v>6</v>
      </c>
      <c r="DD43" s="156">
        <v>22</v>
      </c>
      <c r="DE43" s="156">
        <v>34</v>
      </c>
      <c r="DF43" s="156">
        <v>3</v>
      </c>
      <c r="DG43" s="156">
        <v>0</v>
      </c>
      <c r="DH43" s="156">
        <v>0</v>
      </c>
      <c r="DI43" s="157">
        <v>37</v>
      </c>
      <c r="DJ43" s="158">
        <v>185</v>
      </c>
      <c r="DK43" s="159">
        <v>1</v>
      </c>
      <c r="DL43" s="159">
        <v>9</v>
      </c>
      <c r="DM43" s="159">
        <v>17</v>
      </c>
      <c r="DN43" s="159">
        <v>1</v>
      </c>
      <c r="DO43" s="159">
        <v>0</v>
      </c>
      <c r="DP43" s="159">
        <v>0</v>
      </c>
      <c r="DQ43" s="160">
        <v>18</v>
      </c>
      <c r="DR43" s="161">
        <v>0</v>
      </c>
      <c r="DS43" s="162">
        <v>0</v>
      </c>
      <c r="DT43" s="162">
        <v>0</v>
      </c>
      <c r="DU43" s="162">
        <v>0</v>
      </c>
      <c r="DV43" s="162">
        <v>0</v>
      </c>
      <c r="DW43" s="163">
        <v>0</v>
      </c>
      <c r="DX43" s="164">
        <v>754</v>
      </c>
      <c r="DY43" s="165">
        <v>11</v>
      </c>
      <c r="DZ43" s="165">
        <v>41</v>
      </c>
      <c r="EA43" s="166">
        <v>70</v>
      </c>
      <c r="EB43" s="166">
        <v>6</v>
      </c>
      <c r="EC43" s="166">
        <v>0</v>
      </c>
      <c r="ED43" s="166">
        <v>0</v>
      </c>
      <c r="EE43" s="167">
        <v>76</v>
      </c>
      <c r="EF43" s="168"/>
      <c r="EG43" s="168"/>
      <c r="EH43" s="169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70">
        <v>2823.645051597588</v>
      </c>
      <c r="EU43" s="170">
        <v>4727.647427935247</v>
      </c>
      <c r="EV43" s="171">
        <v>7551.2924795328345</v>
      </c>
      <c r="EW43" s="168">
        <v>1</v>
      </c>
      <c r="EX43" s="168">
        <v>1</v>
      </c>
      <c r="EY43" s="168">
        <v>1</v>
      </c>
      <c r="EZ43" s="168">
        <v>1</v>
      </c>
      <c r="FA43" s="172">
        <f t="shared" si="13"/>
        <v>-5</v>
      </c>
      <c r="FB43" s="172">
        <f t="shared" si="14"/>
        <v>1</v>
      </c>
      <c r="FC43" s="286">
        <f>(CO43+FA43*Foglio1!$L$17+Foglio1!$I$17*base!FB43)*(1-Foglio1!$L$27)</f>
        <v>7651.583447625836</v>
      </c>
      <c r="FD43" s="203"/>
      <c r="FE43" s="203"/>
      <c r="FF43" s="203"/>
      <c r="FH43" s="203"/>
      <c r="FI43" s="203"/>
      <c r="FJ43" s="203"/>
      <c r="FK43" s="203"/>
      <c r="FL43" s="203"/>
      <c r="FM43" s="203"/>
      <c r="FN43" s="203"/>
      <c r="FO43" s="203"/>
      <c r="FP43" s="203"/>
      <c r="FQ43" s="203"/>
      <c r="FR43" s="203"/>
      <c r="FS43" s="203"/>
      <c r="FT43" s="203"/>
      <c r="FU43" s="203"/>
      <c r="FV43" s="203"/>
      <c r="FW43" s="203"/>
    </row>
    <row r="44" spans="1:179" s="191" customFormat="1" ht="24.75" customHeight="1">
      <c r="A44" s="145">
        <v>39</v>
      </c>
      <c r="B44" s="145" t="str">
        <f t="shared" si="15"/>
        <v>IC</v>
      </c>
      <c r="C44" s="145" t="s">
        <v>62</v>
      </c>
      <c r="D44" s="143" t="s">
        <v>120</v>
      </c>
      <c r="E44" s="146" t="s">
        <v>600</v>
      </c>
      <c r="F44" s="146" t="s">
        <v>121</v>
      </c>
      <c r="G44" s="147">
        <v>8</v>
      </c>
      <c r="H44" s="147">
        <v>196</v>
      </c>
      <c r="I44" s="147">
        <v>16</v>
      </c>
      <c r="J44" s="147">
        <v>2</v>
      </c>
      <c r="K44" s="147">
        <f t="shared" si="16"/>
        <v>18</v>
      </c>
      <c r="L44" s="147">
        <v>21</v>
      </c>
      <c r="M44" s="147">
        <v>371</v>
      </c>
      <c r="N44" s="147">
        <v>35</v>
      </c>
      <c r="O44" s="147">
        <v>2</v>
      </c>
      <c r="P44" s="147">
        <v>37</v>
      </c>
      <c r="Q44" s="147">
        <v>12</v>
      </c>
      <c r="R44" s="147">
        <v>235</v>
      </c>
      <c r="S44" s="147">
        <v>28</v>
      </c>
      <c r="T44" s="147">
        <v>2</v>
      </c>
      <c r="U44" s="147">
        <f t="shared" si="3"/>
        <v>30</v>
      </c>
      <c r="V44" s="147">
        <v>24</v>
      </c>
      <c r="W44" s="147">
        <v>8</v>
      </c>
      <c r="X44" s="147">
        <v>196</v>
      </c>
      <c r="Y44" s="147">
        <v>16</v>
      </c>
      <c r="Z44" s="147">
        <v>2</v>
      </c>
      <c r="AA44" s="147">
        <f t="shared" si="4"/>
        <v>18</v>
      </c>
      <c r="AB44" s="147">
        <v>21</v>
      </c>
      <c r="AC44" s="147">
        <v>371</v>
      </c>
      <c r="AD44" s="147">
        <v>35</v>
      </c>
      <c r="AE44" s="147">
        <v>5</v>
      </c>
      <c r="AF44" s="147">
        <v>40</v>
      </c>
      <c r="AG44" s="147">
        <v>12</v>
      </c>
      <c r="AH44" s="147">
        <v>236</v>
      </c>
      <c r="AI44" s="147">
        <v>32</v>
      </c>
      <c r="AJ44" s="147">
        <v>3</v>
      </c>
      <c r="AK44" s="147">
        <f t="shared" si="5"/>
        <v>35</v>
      </c>
      <c r="AL44" s="147">
        <v>24</v>
      </c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>
        <f t="shared" si="6"/>
        <v>41</v>
      </c>
      <c r="BX44" s="147">
        <f t="shared" si="7"/>
        <v>803</v>
      </c>
      <c r="BY44" s="147">
        <f t="shared" si="8"/>
        <v>93</v>
      </c>
      <c r="BZ44" s="147">
        <f t="shared" si="9"/>
        <v>24</v>
      </c>
      <c r="CA44" s="148">
        <f t="shared" si="10"/>
        <v>1</v>
      </c>
      <c r="CB44" s="14" t="s">
        <v>120</v>
      </c>
      <c r="CC44" s="149" t="s">
        <v>487</v>
      </c>
      <c r="CD44" s="14" t="s">
        <v>488</v>
      </c>
      <c r="CE44" s="15">
        <v>14236.342694071</v>
      </c>
      <c r="CF44" s="149">
        <v>810</v>
      </c>
      <c r="CG44" s="149">
        <v>42</v>
      </c>
      <c r="CH44" s="144">
        <v>783</v>
      </c>
      <c r="CI44" s="144">
        <v>42</v>
      </c>
      <c r="CJ44" s="144">
        <v>27</v>
      </c>
      <c r="CK44" s="144">
        <v>0</v>
      </c>
      <c r="CL44" s="150">
        <f t="shared" si="11"/>
        <v>-7</v>
      </c>
      <c r="CM44" s="150">
        <f t="shared" si="12"/>
        <v>-1</v>
      </c>
      <c r="CN44" s="286">
        <v>14377.57678967748</v>
      </c>
      <c r="CO44" s="286">
        <v>10293.693926749658</v>
      </c>
      <c r="CP44" s="148">
        <f t="shared" si="17"/>
        <v>1</v>
      </c>
      <c r="CQ44" s="151" t="s">
        <v>32</v>
      </c>
      <c r="CR44" s="151" t="s">
        <v>488</v>
      </c>
      <c r="CS44" s="151" t="s">
        <v>1151</v>
      </c>
      <c r="CT44" s="151" t="s">
        <v>120</v>
      </c>
      <c r="CU44" s="151" t="s">
        <v>1183</v>
      </c>
      <c r="CV44" s="152">
        <v>195</v>
      </c>
      <c r="CW44" s="153">
        <v>3</v>
      </c>
      <c r="CX44" s="153">
        <v>8</v>
      </c>
      <c r="CY44" s="153">
        <v>16</v>
      </c>
      <c r="CZ44" s="153">
        <v>1</v>
      </c>
      <c r="DA44" s="154">
        <v>17</v>
      </c>
      <c r="DB44" s="155">
        <v>360</v>
      </c>
      <c r="DC44" s="156">
        <v>14</v>
      </c>
      <c r="DD44" s="156">
        <v>19</v>
      </c>
      <c r="DE44" s="156">
        <v>33</v>
      </c>
      <c r="DF44" s="156">
        <v>7</v>
      </c>
      <c r="DG44" s="156">
        <v>0</v>
      </c>
      <c r="DH44" s="156">
        <v>0</v>
      </c>
      <c r="DI44" s="157">
        <v>40</v>
      </c>
      <c r="DJ44" s="158">
        <v>229</v>
      </c>
      <c r="DK44" s="159">
        <v>7</v>
      </c>
      <c r="DL44" s="159">
        <v>12</v>
      </c>
      <c r="DM44" s="159">
        <v>29</v>
      </c>
      <c r="DN44" s="159">
        <v>2</v>
      </c>
      <c r="DO44" s="159">
        <v>0</v>
      </c>
      <c r="DP44" s="159">
        <v>0</v>
      </c>
      <c r="DQ44" s="160">
        <v>31</v>
      </c>
      <c r="DR44" s="161">
        <v>0</v>
      </c>
      <c r="DS44" s="162">
        <v>0</v>
      </c>
      <c r="DT44" s="162">
        <v>0</v>
      </c>
      <c r="DU44" s="162">
        <v>0</v>
      </c>
      <c r="DV44" s="162">
        <v>0</v>
      </c>
      <c r="DW44" s="163">
        <v>0</v>
      </c>
      <c r="DX44" s="164">
        <v>784</v>
      </c>
      <c r="DY44" s="165">
        <v>24</v>
      </c>
      <c r="DZ44" s="165">
        <v>39</v>
      </c>
      <c r="EA44" s="166">
        <v>78</v>
      </c>
      <c r="EB44" s="166">
        <v>10</v>
      </c>
      <c r="EC44" s="166">
        <v>0</v>
      </c>
      <c r="ED44" s="166">
        <v>0</v>
      </c>
      <c r="EE44" s="167">
        <v>88</v>
      </c>
      <c r="EF44" s="168"/>
      <c r="EG44" s="168"/>
      <c r="EH44" s="169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70">
        <v>2991.508951261908</v>
      </c>
      <c r="EU44" s="170">
        <v>4655.920725096767</v>
      </c>
      <c r="EV44" s="171">
        <v>7647.429676358674</v>
      </c>
      <c r="EW44" s="168">
        <v>1</v>
      </c>
      <c r="EX44" s="168">
        <v>1</v>
      </c>
      <c r="EY44" s="168">
        <v>1</v>
      </c>
      <c r="EZ44" s="168">
        <v>1</v>
      </c>
      <c r="FA44" s="172">
        <f t="shared" si="13"/>
        <v>-19</v>
      </c>
      <c r="FB44" s="172">
        <f t="shared" si="14"/>
        <v>-2</v>
      </c>
      <c r="FC44" s="286">
        <f>(CO44+FA44*Foglio1!$L$17+Foglio1!$I$17*base!FB44)*(1-Foglio1!$L$27)</f>
        <v>7690.532706743446</v>
      </c>
      <c r="FD44" s="203"/>
      <c r="FE44" s="203"/>
      <c r="FF44" s="203"/>
      <c r="FH44" s="203"/>
      <c r="FI44" s="203"/>
      <c r="FJ44" s="203"/>
      <c r="FK44" s="203"/>
      <c r="FL44" s="203"/>
      <c r="FM44" s="203"/>
      <c r="FN44" s="203"/>
      <c r="FO44" s="203"/>
      <c r="FP44" s="203"/>
      <c r="FQ44" s="203"/>
      <c r="FR44" s="203"/>
      <c r="FS44" s="203"/>
      <c r="FT44" s="203"/>
      <c r="FU44" s="203"/>
      <c r="FV44" s="203"/>
      <c r="FW44" s="203"/>
    </row>
    <row r="45" spans="1:179" s="191" customFormat="1" ht="24.75" customHeight="1">
      <c r="A45" s="145">
        <v>40</v>
      </c>
      <c r="B45" s="145" t="str">
        <f t="shared" si="15"/>
        <v>IC</v>
      </c>
      <c r="C45" s="145" t="s">
        <v>62</v>
      </c>
      <c r="D45" s="143" t="s">
        <v>122</v>
      </c>
      <c r="E45" s="146" t="s">
        <v>601</v>
      </c>
      <c r="F45" s="146" t="s">
        <v>123</v>
      </c>
      <c r="G45" s="147">
        <v>8</v>
      </c>
      <c r="H45" s="147">
        <v>193</v>
      </c>
      <c r="I45" s="147">
        <v>16</v>
      </c>
      <c r="J45" s="147">
        <v>2</v>
      </c>
      <c r="K45" s="147">
        <f t="shared" si="16"/>
        <v>18</v>
      </c>
      <c r="L45" s="147">
        <v>16</v>
      </c>
      <c r="M45" s="147">
        <v>303</v>
      </c>
      <c r="N45" s="147">
        <v>26</v>
      </c>
      <c r="O45" s="147">
        <v>2</v>
      </c>
      <c r="P45" s="147">
        <v>28</v>
      </c>
      <c r="Q45" s="147">
        <v>10</v>
      </c>
      <c r="R45" s="147">
        <v>182</v>
      </c>
      <c r="S45" s="147">
        <v>17</v>
      </c>
      <c r="T45" s="147">
        <v>1</v>
      </c>
      <c r="U45" s="147">
        <f t="shared" si="3"/>
        <v>18</v>
      </c>
      <c r="V45" s="147">
        <v>26</v>
      </c>
      <c r="W45" s="147">
        <v>8</v>
      </c>
      <c r="X45" s="147">
        <v>193</v>
      </c>
      <c r="Y45" s="147">
        <v>16</v>
      </c>
      <c r="Z45" s="147">
        <v>3</v>
      </c>
      <c r="AA45" s="147">
        <f t="shared" si="4"/>
        <v>19</v>
      </c>
      <c r="AB45" s="147">
        <v>16</v>
      </c>
      <c r="AC45" s="147">
        <v>302</v>
      </c>
      <c r="AD45" s="147">
        <v>26</v>
      </c>
      <c r="AE45" s="147">
        <v>3</v>
      </c>
      <c r="AF45" s="147">
        <v>29</v>
      </c>
      <c r="AG45" s="147">
        <v>10</v>
      </c>
      <c r="AH45" s="147">
        <v>176</v>
      </c>
      <c r="AI45" s="147">
        <v>33</v>
      </c>
      <c r="AJ45" s="147">
        <v>3</v>
      </c>
      <c r="AK45" s="147">
        <f t="shared" si="5"/>
        <v>36</v>
      </c>
      <c r="AL45" s="147">
        <v>26</v>
      </c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>
        <f t="shared" si="6"/>
        <v>34</v>
      </c>
      <c r="BX45" s="147">
        <f t="shared" si="7"/>
        <v>671</v>
      </c>
      <c r="BY45" s="147">
        <f t="shared" si="8"/>
        <v>84</v>
      </c>
      <c r="BZ45" s="147">
        <f t="shared" si="9"/>
        <v>26</v>
      </c>
      <c r="CA45" s="148">
        <f t="shared" si="10"/>
        <v>1</v>
      </c>
      <c r="CB45" s="14" t="s">
        <v>122</v>
      </c>
      <c r="CC45" s="149" t="s">
        <v>535</v>
      </c>
      <c r="CD45" s="14" t="s">
        <v>536</v>
      </c>
      <c r="CE45" s="15">
        <v>11806.022525261067</v>
      </c>
      <c r="CF45" s="149">
        <v>670</v>
      </c>
      <c r="CG45" s="149">
        <v>35</v>
      </c>
      <c r="CH45" s="144">
        <v>646</v>
      </c>
      <c r="CI45" s="144">
        <v>35</v>
      </c>
      <c r="CJ45" s="144">
        <v>24</v>
      </c>
      <c r="CK45" s="144">
        <v>0</v>
      </c>
      <c r="CL45" s="150">
        <f t="shared" si="11"/>
        <v>1</v>
      </c>
      <c r="CM45" s="150">
        <f t="shared" si="12"/>
        <v>-1</v>
      </c>
      <c r="CN45" s="286">
        <v>11941.289673741176</v>
      </c>
      <c r="CO45" s="286">
        <v>8555.307117046319</v>
      </c>
      <c r="CP45" s="148">
        <f t="shared" si="17"/>
        <v>1</v>
      </c>
      <c r="CQ45" s="151" t="s">
        <v>32</v>
      </c>
      <c r="CR45" s="151" t="s">
        <v>536</v>
      </c>
      <c r="CS45" s="151" t="s">
        <v>1151</v>
      </c>
      <c r="CT45" s="151" t="s">
        <v>122</v>
      </c>
      <c r="CU45" s="151" t="s">
        <v>536</v>
      </c>
      <c r="CV45" s="152">
        <v>190</v>
      </c>
      <c r="CW45" s="153">
        <v>4</v>
      </c>
      <c r="CX45" s="153">
        <v>8</v>
      </c>
      <c r="CY45" s="153">
        <v>16</v>
      </c>
      <c r="CZ45" s="153">
        <v>2</v>
      </c>
      <c r="DA45" s="154">
        <v>18</v>
      </c>
      <c r="DB45" s="155">
        <v>315</v>
      </c>
      <c r="DC45" s="156">
        <v>4</v>
      </c>
      <c r="DD45" s="156">
        <v>16</v>
      </c>
      <c r="DE45" s="156">
        <v>26</v>
      </c>
      <c r="DF45" s="156">
        <v>3</v>
      </c>
      <c r="DG45" s="156">
        <v>0</v>
      </c>
      <c r="DH45" s="156">
        <v>0</v>
      </c>
      <c r="DI45" s="157">
        <v>29</v>
      </c>
      <c r="DJ45" s="158">
        <v>173</v>
      </c>
      <c r="DK45" s="159">
        <v>5</v>
      </c>
      <c r="DL45" s="159">
        <v>9</v>
      </c>
      <c r="DM45" s="159">
        <v>19</v>
      </c>
      <c r="DN45" s="159">
        <v>1</v>
      </c>
      <c r="DO45" s="159">
        <v>0</v>
      </c>
      <c r="DP45" s="159">
        <v>0</v>
      </c>
      <c r="DQ45" s="160">
        <v>20</v>
      </c>
      <c r="DR45" s="161">
        <v>0</v>
      </c>
      <c r="DS45" s="162">
        <v>0</v>
      </c>
      <c r="DT45" s="162">
        <v>0</v>
      </c>
      <c r="DU45" s="162">
        <v>0</v>
      </c>
      <c r="DV45" s="162">
        <v>0</v>
      </c>
      <c r="DW45" s="163">
        <v>0</v>
      </c>
      <c r="DX45" s="164">
        <v>678</v>
      </c>
      <c r="DY45" s="165">
        <v>13</v>
      </c>
      <c r="DZ45" s="165">
        <v>33</v>
      </c>
      <c r="EA45" s="166">
        <v>61</v>
      </c>
      <c r="EB45" s="166">
        <v>6</v>
      </c>
      <c r="EC45" s="166">
        <v>0</v>
      </c>
      <c r="ED45" s="166">
        <v>0</v>
      </c>
      <c r="EE45" s="167">
        <v>67</v>
      </c>
      <c r="EF45" s="168"/>
      <c r="EG45" s="168"/>
      <c r="EH45" s="169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70">
        <v>2548.914278514903</v>
      </c>
      <c r="EU45" s="170">
        <v>3896.5958006199467</v>
      </c>
      <c r="EV45" s="171">
        <v>6445.51007913485</v>
      </c>
      <c r="EW45" s="168">
        <v>1</v>
      </c>
      <c r="EX45" s="168">
        <v>1</v>
      </c>
      <c r="EY45" s="168">
        <v>1</v>
      </c>
      <c r="EZ45" s="168">
        <v>1</v>
      </c>
      <c r="FA45" s="172">
        <f t="shared" si="13"/>
        <v>7</v>
      </c>
      <c r="FB45" s="172">
        <f t="shared" si="14"/>
        <v>-1</v>
      </c>
      <c r="FC45" s="286">
        <f>(CO45+FA45*Foglio1!$L$17+Foglio1!$I$17*base!FB45)*(1-Foglio1!$L$27)</f>
        <v>6519.095758244693</v>
      </c>
      <c r="FD45" s="203"/>
      <c r="FE45" s="203"/>
      <c r="FF45" s="203"/>
      <c r="FH45" s="203"/>
      <c r="FI45" s="203"/>
      <c r="FJ45" s="203"/>
      <c r="FK45" s="203"/>
      <c r="FL45" s="203"/>
      <c r="FM45" s="203"/>
      <c r="FN45" s="203"/>
      <c r="FO45" s="203"/>
      <c r="FP45" s="203"/>
      <c r="FQ45" s="203"/>
      <c r="FR45" s="203"/>
      <c r="FS45" s="203"/>
      <c r="FT45" s="203"/>
      <c r="FU45" s="203"/>
      <c r="FV45" s="203"/>
      <c r="FW45" s="203"/>
    </row>
    <row r="46" spans="1:179" s="191" customFormat="1" ht="24.75" customHeight="1">
      <c r="A46" s="145">
        <v>41</v>
      </c>
      <c r="B46" s="145" t="str">
        <f aca="true" t="shared" si="18" ref="B46:B89">MID(D46,3,2)</f>
        <v>IC</v>
      </c>
      <c r="C46" s="145" t="s">
        <v>62</v>
      </c>
      <c r="D46" s="143" t="s">
        <v>124</v>
      </c>
      <c r="E46" s="146" t="s">
        <v>602</v>
      </c>
      <c r="F46" s="146" t="s">
        <v>125</v>
      </c>
      <c r="G46" s="147">
        <v>5</v>
      </c>
      <c r="H46" s="147">
        <v>119</v>
      </c>
      <c r="I46" s="147">
        <v>10</v>
      </c>
      <c r="J46" s="147"/>
      <c r="K46" s="147">
        <f aca="true" t="shared" si="19" ref="K46:K53">SUM(I46:J46)</f>
        <v>10</v>
      </c>
      <c r="L46" s="147">
        <v>17</v>
      </c>
      <c r="M46" s="147">
        <v>265</v>
      </c>
      <c r="N46" s="147">
        <v>26</v>
      </c>
      <c r="O46" s="147"/>
      <c r="P46" s="147">
        <v>26</v>
      </c>
      <c r="Q46" s="147">
        <v>8</v>
      </c>
      <c r="R46" s="147">
        <v>155</v>
      </c>
      <c r="S46" s="147">
        <v>13</v>
      </c>
      <c r="T46" s="147">
        <v>1</v>
      </c>
      <c r="U46" s="147">
        <f t="shared" si="3"/>
        <v>14</v>
      </c>
      <c r="V46" s="147">
        <v>19</v>
      </c>
      <c r="W46" s="147">
        <v>5</v>
      </c>
      <c r="X46" s="147">
        <v>122</v>
      </c>
      <c r="Y46" s="147">
        <v>10</v>
      </c>
      <c r="Z46" s="147"/>
      <c r="AA46" s="147">
        <f t="shared" si="4"/>
        <v>10</v>
      </c>
      <c r="AB46" s="147">
        <v>17</v>
      </c>
      <c r="AC46" s="147">
        <v>261</v>
      </c>
      <c r="AD46" s="147">
        <v>26</v>
      </c>
      <c r="AE46" s="147">
        <v>2</v>
      </c>
      <c r="AF46" s="147">
        <v>28</v>
      </c>
      <c r="AG46" s="147">
        <v>8</v>
      </c>
      <c r="AH46" s="147">
        <v>156</v>
      </c>
      <c r="AI46" s="147">
        <v>18</v>
      </c>
      <c r="AJ46" s="147">
        <v>1</v>
      </c>
      <c r="AK46" s="147">
        <f t="shared" si="5"/>
        <v>19</v>
      </c>
      <c r="AL46" s="147">
        <v>19</v>
      </c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>
        <f t="shared" si="6"/>
        <v>30</v>
      </c>
      <c r="BX46" s="147">
        <f t="shared" si="7"/>
        <v>539</v>
      </c>
      <c r="BY46" s="147">
        <f t="shared" si="8"/>
        <v>57</v>
      </c>
      <c r="BZ46" s="147">
        <f t="shared" si="9"/>
        <v>19</v>
      </c>
      <c r="CA46" s="148">
        <f t="shared" si="10"/>
        <v>1</v>
      </c>
      <c r="CB46" s="14" t="s">
        <v>124</v>
      </c>
      <c r="CC46" s="149" t="s">
        <v>490</v>
      </c>
      <c r="CD46" s="14" t="s">
        <v>491</v>
      </c>
      <c r="CE46" s="15">
        <v>9315.187508658162</v>
      </c>
      <c r="CF46" s="149">
        <v>530</v>
      </c>
      <c r="CG46" s="149">
        <v>29</v>
      </c>
      <c r="CH46" s="144">
        <v>518</v>
      </c>
      <c r="CI46" s="144">
        <v>28</v>
      </c>
      <c r="CJ46" s="144">
        <v>12</v>
      </c>
      <c r="CK46" s="144">
        <v>1</v>
      </c>
      <c r="CL46" s="150">
        <f t="shared" si="11"/>
        <v>9</v>
      </c>
      <c r="CM46" s="150">
        <f t="shared" si="12"/>
        <v>1</v>
      </c>
      <c r="CN46" s="286">
        <v>9691.622905842261</v>
      </c>
      <c r="CO46" s="286">
        <v>7174.635446817725</v>
      </c>
      <c r="CP46" s="148">
        <f t="shared" si="17"/>
        <v>1</v>
      </c>
      <c r="CQ46" s="151" t="s">
        <v>32</v>
      </c>
      <c r="CR46" s="151" t="s">
        <v>491</v>
      </c>
      <c r="CS46" s="151" t="s">
        <v>1151</v>
      </c>
      <c r="CT46" s="151" t="s">
        <v>124</v>
      </c>
      <c r="CU46" s="151" t="s">
        <v>1184</v>
      </c>
      <c r="CV46" s="152">
        <v>132</v>
      </c>
      <c r="CW46" s="153">
        <v>0</v>
      </c>
      <c r="CX46" s="153">
        <v>5</v>
      </c>
      <c r="CY46" s="153">
        <v>10</v>
      </c>
      <c r="CZ46" s="153">
        <v>0</v>
      </c>
      <c r="DA46" s="154">
        <v>10</v>
      </c>
      <c r="DB46" s="155">
        <v>246</v>
      </c>
      <c r="DC46" s="156">
        <v>3</v>
      </c>
      <c r="DD46" s="156">
        <v>16</v>
      </c>
      <c r="DE46" s="156">
        <v>23</v>
      </c>
      <c r="DF46" s="156">
        <v>2</v>
      </c>
      <c r="DG46" s="156">
        <v>0</v>
      </c>
      <c r="DH46" s="156">
        <v>0</v>
      </c>
      <c r="DI46" s="157">
        <v>25</v>
      </c>
      <c r="DJ46" s="158">
        <v>170</v>
      </c>
      <c r="DK46" s="159">
        <v>3</v>
      </c>
      <c r="DL46" s="159">
        <v>9</v>
      </c>
      <c r="DM46" s="159">
        <v>14</v>
      </c>
      <c r="DN46" s="159">
        <v>1</v>
      </c>
      <c r="DO46" s="159">
        <v>0</v>
      </c>
      <c r="DP46" s="159">
        <v>0</v>
      </c>
      <c r="DQ46" s="160">
        <v>15</v>
      </c>
      <c r="DR46" s="161">
        <v>0</v>
      </c>
      <c r="DS46" s="162">
        <v>0</v>
      </c>
      <c r="DT46" s="162">
        <v>0</v>
      </c>
      <c r="DU46" s="162">
        <v>0</v>
      </c>
      <c r="DV46" s="162">
        <v>0</v>
      </c>
      <c r="DW46" s="163">
        <v>0</v>
      </c>
      <c r="DX46" s="164">
        <v>548</v>
      </c>
      <c r="DY46" s="165">
        <v>6</v>
      </c>
      <c r="DZ46" s="165">
        <v>30</v>
      </c>
      <c r="EA46" s="166">
        <v>47</v>
      </c>
      <c r="EB46" s="166">
        <v>3</v>
      </c>
      <c r="EC46" s="166">
        <v>0</v>
      </c>
      <c r="ED46" s="166">
        <v>0</v>
      </c>
      <c r="EE46" s="167">
        <v>50</v>
      </c>
      <c r="EF46" s="168"/>
      <c r="EG46" s="168"/>
      <c r="EH46" s="169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70">
        <v>2104.274177177182</v>
      </c>
      <c r="EU46" s="170">
        <v>3552.975379567315</v>
      </c>
      <c r="EV46" s="171">
        <v>5657.249556744497</v>
      </c>
      <c r="EW46" s="168">
        <v>1</v>
      </c>
      <c r="EX46" s="168">
        <v>1</v>
      </c>
      <c r="EY46" s="168">
        <v>1</v>
      </c>
      <c r="EZ46" s="168">
        <v>1</v>
      </c>
      <c r="FA46" s="172">
        <f t="shared" si="13"/>
        <v>9</v>
      </c>
      <c r="FB46" s="172">
        <f t="shared" si="14"/>
        <v>0</v>
      </c>
      <c r="FC46" s="286">
        <f>(CO46+FA46*Foglio1!$L$17+Foglio1!$I$17*base!FB46)*(1-Foglio1!$L$27)</f>
        <v>5552.473519493573</v>
      </c>
      <c r="FD46" s="203"/>
      <c r="FE46" s="203"/>
      <c r="FF46" s="203"/>
      <c r="FH46" s="203"/>
      <c r="FI46" s="203"/>
      <c r="FJ46" s="203"/>
      <c r="FK46" s="203"/>
      <c r="FL46" s="203"/>
      <c r="FM46" s="203"/>
      <c r="FN46" s="203"/>
      <c r="FO46" s="203"/>
      <c r="FP46" s="203"/>
      <c r="FQ46" s="203"/>
      <c r="FR46" s="203"/>
      <c r="FS46" s="203"/>
      <c r="FT46" s="203"/>
      <c r="FU46" s="203"/>
      <c r="FV46" s="203"/>
      <c r="FW46" s="203"/>
    </row>
    <row r="47" spans="1:179" s="191" customFormat="1" ht="24.75" customHeight="1">
      <c r="A47" s="145">
        <v>42</v>
      </c>
      <c r="B47" s="145" t="str">
        <f t="shared" si="18"/>
        <v>IC</v>
      </c>
      <c r="C47" s="145" t="s">
        <v>62</v>
      </c>
      <c r="D47" s="143" t="s">
        <v>126</v>
      </c>
      <c r="E47" s="146" t="s">
        <v>603</v>
      </c>
      <c r="F47" s="146" t="s">
        <v>127</v>
      </c>
      <c r="G47" s="147">
        <v>10</v>
      </c>
      <c r="H47" s="147">
        <v>240</v>
      </c>
      <c r="I47" s="147">
        <v>20</v>
      </c>
      <c r="J47" s="147">
        <v>2</v>
      </c>
      <c r="K47" s="147">
        <f t="shared" si="19"/>
        <v>22</v>
      </c>
      <c r="L47" s="147">
        <v>22</v>
      </c>
      <c r="M47" s="147">
        <v>367</v>
      </c>
      <c r="N47" s="147">
        <v>33</v>
      </c>
      <c r="O47" s="147">
        <v>1</v>
      </c>
      <c r="P47" s="147">
        <v>34</v>
      </c>
      <c r="Q47" s="147">
        <v>12</v>
      </c>
      <c r="R47" s="147">
        <v>252</v>
      </c>
      <c r="S47" s="147">
        <v>16</v>
      </c>
      <c r="T47" s="147">
        <v>0</v>
      </c>
      <c r="U47" s="147">
        <f t="shared" si="3"/>
        <v>16</v>
      </c>
      <c r="V47" s="147">
        <v>25</v>
      </c>
      <c r="W47" s="147">
        <v>10</v>
      </c>
      <c r="X47" s="147">
        <v>250</v>
      </c>
      <c r="Y47" s="147">
        <v>20</v>
      </c>
      <c r="Z47" s="147">
        <v>4</v>
      </c>
      <c r="AA47" s="147">
        <f t="shared" si="4"/>
        <v>24</v>
      </c>
      <c r="AB47" s="147">
        <v>22</v>
      </c>
      <c r="AC47" s="147">
        <v>369</v>
      </c>
      <c r="AD47" s="147">
        <v>33</v>
      </c>
      <c r="AE47" s="147">
        <v>4</v>
      </c>
      <c r="AF47" s="147">
        <v>37</v>
      </c>
      <c r="AG47" s="147">
        <v>12</v>
      </c>
      <c r="AH47" s="147">
        <v>250</v>
      </c>
      <c r="AI47" s="147">
        <v>32</v>
      </c>
      <c r="AJ47" s="147">
        <v>4</v>
      </c>
      <c r="AK47" s="147">
        <f t="shared" si="5"/>
        <v>36</v>
      </c>
      <c r="AL47" s="147">
        <v>25</v>
      </c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>
        <f t="shared" si="6"/>
        <v>44</v>
      </c>
      <c r="BX47" s="147">
        <f t="shared" si="7"/>
        <v>869</v>
      </c>
      <c r="BY47" s="147">
        <f t="shared" si="8"/>
        <v>97</v>
      </c>
      <c r="BZ47" s="147">
        <f t="shared" si="9"/>
        <v>25</v>
      </c>
      <c r="CA47" s="148">
        <f t="shared" si="10"/>
        <v>1</v>
      </c>
      <c r="CB47" s="14" t="s">
        <v>126</v>
      </c>
      <c r="CC47" s="149" t="s">
        <v>492</v>
      </c>
      <c r="CD47" s="14" t="s">
        <v>493</v>
      </c>
      <c r="CE47" s="15">
        <v>14114.029634575087</v>
      </c>
      <c r="CF47" s="149">
        <v>848</v>
      </c>
      <c r="CG47" s="149">
        <v>43</v>
      </c>
      <c r="CH47" s="144">
        <v>783</v>
      </c>
      <c r="CI47" s="144">
        <v>42</v>
      </c>
      <c r="CJ47" s="144">
        <v>65</v>
      </c>
      <c r="CK47" s="144">
        <v>1</v>
      </c>
      <c r="CL47" s="150">
        <f t="shared" si="11"/>
        <v>21</v>
      </c>
      <c r="CM47" s="150">
        <f t="shared" si="12"/>
        <v>1</v>
      </c>
      <c r="CN47" s="286">
        <v>15033.013069780347</v>
      </c>
      <c r="CO47" s="286">
        <v>11093.100446538101</v>
      </c>
      <c r="CP47" s="148">
        <f t="shared" si="17"/>
        <v>1</v>
      </c>
      <c r="CQ47" s="151" t="s">
        <v>32</v>
      </c>
      <c r="CR47" s="151" t="s">
        <v>493</v>
      </c>
      <c r="CS47" s="151" t="s">
        <v>1151</v>
      </c>
      <c r="CT47" s="151" t="s">
        <v>126</v>
      </c>
      <c r="CU47" s="151" t="s">
        <v>1185</v>
      </c>
      <c r="CV47" s="152">
        <v>247</v>
      </c>
      <c r="CW47" s="153">
        <v>5</v>
      </c>
      <c r="CX47" s="153">
        <v>10</v>
      </c>
      <c r="CY47" s="153">
        <v>20</v>
      </c>
      <c r="CZ47" s="153">
        <v>3</v>
      </c>
      <c r="DA47" s="154">
        <v>23</v>
      </c>
      <c r="DB47" s="155">
        <v>381</v>
      </c>
      <c r="DC47" s="156">
        <v>8</v>
      </c>
      <c r="DD47" s="156">
        <v>22</v>
      </c>
      <c r="DE47" s="156">
        <v>33</v>
      </c>
      <c r="DF47" s="156">
        <v>4</v>
      </c>
      <c r="DG47" s="156">
        <v>0</v>
      </c>
      <c r="DH47" s="156">
        <v>0</v>
      </c>
      <c r="DI47" s="157">
        <v>37</v>
      </c>
      <c r="DJ47" s="158">
        <v>243</v>
      </c>
      <c r="DK47" s="159">
        <v>9</v>
      </c>
      <c r="DL47" s="159">
        <v>12</v>
      </c>
      <c r="DM47" s="159">
        <v>20</v>
      </c>
      <c r="DN47" s="159">
        <v>1</v>
      </c>
      <c r="DO47" s="159">
        <v>0</v>
      </c>
      <c r="DP47" s="159">
        <v>0</v>
      </c>
      <c r="DQ47" s="160">
        <v>21</v>
      </c>
      <c r="DR47" s="161">
        <v>0</v>
      </c>
      <c r="DS47" s="162">
        <v>0</v>
      </c>
      <c r="DT47" s="162">
        <v>0</v>
      </c>
      <c r="DU47" s="162">
        <v>0</v>
      </c>
      <c r="DV47" s="162">
        <v>0</v>
      </c>
      <c r="DW47" s="163">
        <v>0</v>
      </c>
      <c r="DX47" s="164">
        <v>871</v>
      </c>
      <c r="DY47" s="165">
        <v>22</v>
      </c>
      <c r="DZ47" s="165">
        <v>44</v>
      </c>
      <c r="EA47" s="166">
        <v>73</v>
      </c>
      <c r="EB47" s="166">
        <v>8</v>
      </c>
      <c r="EC47" s="166">
        <v>0</v>
      </c>
      <c r="ED47" s="166">
        <v>0</v>
      </c>
      <c r="EE47" s="167">
        <v>81</v>
      </c>
      <c r="EF47" s="168"/>
      <c r="EG47" s="168"/>
      <c r="EH47" s="169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70">
        <v>3296.9212524755485</v>
      </c>
      <c r="EU47" s="170">
        <v>5185.986679105294</v>
      </c>
      <c r="EV47" s="171">
        <v>8482.907931580841</v>
      </c>
      <c r="EW47" s="168">
        <v>1</v>
      </c>
      <c r="EX47" s="168">
        <v>1</v>
      </c>
      <c r="EY47" s="168">
        <v>1</v>
      </c>
      <c r="EZ47" s="168">
        <v>1</v>
      </c>
      <c r="FA47" s="172">
        <f t="shared" si="13"/>
        <v>2</v>
      </c>
      <c r="FB47" s="172">
        <f t="shared" si="14"/>
        <v>0</v>
      </c>
      <c r="FC47" s="286">
        <f>(CO47+FA47*Foglio1!$L$17+Foglio1!$I$17*base!FB47)*(1-Foglio1!$L$27)</f>
        <v>8549.885292469291</v>
      </c>
      <c r="FD47" s="203"/>
      <c r="FE47" s="203"/>
      <c r="FF47" s="203"/>
      <c r="FH47" s="203"/>
      <c r="FI47" s="203"/>
      <c r="FJ47" s="203"/>
      <c r="FK47" s="203"/>
      <c r="FL47" s="203"/>
      <c r="FM47" s="203"/>
      <c r="FN47" s="203"/>
      <c r="FO47" s="203"/>
      <c r="FP47" s="203"/>
      <c r="FQ47" s="203"/>
      <c r="FR47" s="203"/>
      <c r="FS47" s="203"/>
      <c r="FT47" s="203"/>
      <c r="FU47" s="203"/>
      <c r="FV47" s="203"/>
      <c r="FW47" s="203"/>
    </row>
    <row r="48" spans="1:179" s="191" customFormat="1" ht="27.75" customHeight="1">
      <c r="A48" s="145">
        <v>43</v>
      </c>
      <c r="B48" s="145" t="str">
        <f t="shared" si="18"/>
        <v>IC</v>
      </c>
      <c r="C48" s="145" t="s">
        <v>62</v>
      </c>
      <c r="D48" s="143" t="s">
        <v>1189</v>
      </c>
      <c r="E48" s="146" t="s">
        <v>604</v>
      </c>
      <c r="F48" s="146" t="s">
        <v>129</v>
      </c>
      <c r="G48" s="147">
        <v>13</v>
      </c>
      <c r="H48" s="147">
        <v>310</v>
      </c>
      <c r="I48" s="147">
        <v>26</v>
      </c>
      <c r="J48" s="147">
        <v>1</v>
      </c>
      <c r="K48" s="147">
        <f t="shared" si="19"/>
        <v>27</v>
      </c>
      <c r="L48" s="147">
        <v>29</v>
      </c>
      <c r="M48" s="147">
        <v>527</v>
      </c>
      <c r="N48" s="147">
        <v>45</v>
      </c>
      <c r="O48" s="147">
        <v>3</v>
      </c>
      <c r="P48" s="147">
        <v>48</v>
      </c>
      <c r="Q48" s="147"/>
      <c r="R48" s="147"/>
      <c r="S48" s="147"/>
      <c r="T48" s="147"/>
      <c r="U48" s="147">
        <f t="shared" si="3"/>
        <v>0</v>
      </c>
      <c r="V48" s="147">
        <v>27</v>
      </c>
      <c r="W48" s="147">
        <v>13</v>
      </c>
      <c r="X48" s="147">
        <v>328</v>
      </c>
      <c r="Y48" s="147">
        <v>26</v>
      </c>
      <c r="Z48" s="147">
        <v>2</v>
      </c>
      <c r="AA48" s="147">
        <f t="shared" si="4"/>
        <v>28</v>
      </c>
      <c r="AB48" s="147">
        <v>29</v>
      </c>
      <c r="AC48" s="147">
        <v>532</v>
      </c>
      <c r="AD48" s="147">
        <v>45</v>
      </c>
      <c r="AE48" s="147">
        <v>6</v>
      </c>
      <c r="AF48" s="147">
        <v>51</v>
      </c>
      <c r="AG48" s="147"/>
      <c r="AH48" s="147"/>
      <c r="AI48" s="147"/>
      <c r="AJ48" s="147"/>
      <c r="AK48" s="147">
        <f t="shared" si="5"/>
        <v>0</v>
      </c>
      <c r="AL48" s="147">
        <v>27</v>
      </c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>
        <f t="shared" si="6"/>
        <v>42</v>
      </c>
      <c r="BX48" s="147">
        <f t="shared" si="7"/>
        <v>860</v>
      </c>
      <c r="BY48" s="147">
        <f t="shared" si="8"/>
        <v>79</v>
      </c>
      <c r="BZ48" s="147">
        <f t="shared" si="9"/>
        <v>27</v>
      </c>
      <c r="CA48" s="148">
        <f t="shared" si="10"/>
      </c>
      <c r="CB48" s="14" t="s">
        <v>128</v>
      </c>
      <c r="CC48" s="149" t="s">
        <v>483</v>
      </c>
      <c r="CD48" s="14" t="s">
        <v>484</v>
      </c>
      <c r="CE48" s="15">
        <v>12770.029724155222</v>
      </c>
      <c r="CF48" s="149">
        <v>830</v>
      </c>
      <c r="CG48" s="149">
        <v>42</v>
      </c>
      <c r="CH48" s="144">
        <v>804</v>
      </c>
      <c r="CI48" s="144">
        <v>41</v>
      </c>
      <c r="CJ48" s="144">
        <v>26</v>
      </c>
      <c r="CK48" s="144">
        <v>1</v>
      </c>
      <c r="CL48" s="150">
        <f t="shared" si="11"/>
        <v>30</v>
      </c>
      <c r="CM48" s="150">
        <f t="shared" si="12"/>
        <v>0</v>
      </c>
      <c r="CN48" s="286">
        <v>13264.70929339888</v>
      </c>
      <c r="CO48" s="286">
        <v>9731.766853826599</v>
      </c>
      <c r="CP48" s="148">
        <f t="shared" si="17"/>
        <v>1</v>
      </c>
      <c r="CQ48" s="151" t="s">
        <v>32</v>
      </c>
      <c r="CR48" s="151" t="s">
        <v>484</v>
      </c>
      <c r="CS48" s="151" t="s">
        <v>1151</v>
      </c>
      <c r="CT48" s="151" t="s">
        <v>1189</v>
      </c>
      <c r="CU48" s="151" t="s">
        <v>1190</v>
      </c>
      <c r="CV48" s="152">
        <v>294</v>
      </c>
      <c r="CW48" s="153">
        <v>1</v>
      </c>
      <c r="CX48" s="153">
        <v>12</v>
      </c>
      <c r="CY48" s="153">
        <v>24</v>
      </c>
      <c r="CZ48" s="153">
        <v>1</v>
      </c>
      <c r="DA48" s="154">
        <v>25</v>
      </c>
      <c r="DB48" s="155">
        <v>535</v>
      </c>
      <c r="DC48" s="156">
        <v>11</v>
      </c>
      <c r="DD48" s="156">
        <v>29</v>
      </c>
      <c r="DE48" s="156">
        <v>45</v>
      </c>
      <c r="DF48" s="156">
        <v>6</v>
      </c>
      <c r="DG48" s="156">
        <v>0</v>
      </c>
      <c r="DH48" s="156">
        <v>0</v>
      </c>
      <c r="DI48" s="157">
        <v>51</v>
      </c>
      <c r="DJ48" s="158">
        <v>306</v>
      </c>
      <c r="DK48" s="159">
        <v>3</v>
      </c>
      <c r="DL48" s="159">
        <v>12</v>
      </c>
      <c r="DM48" s="159">
        <v>20</v>
      </c>
      <c r="DN48" s="159">
        <v>1</v>
      </c>
      <c r="DO48" s="159">
        <v>0</v>
      </c>
      <c r="DP48" s="159">
        <v>0</v>
      </c>
      <c r="DQ48" s="160">
        <v>21</v>
      </c>
      <c r="DR48" s="161">
        <v>0</v>
      </c>
      <c r="DS48" s="162">
        <v>0</v>
      </c>
      <c r="DT48" s="162">
        <v>0</v>
      </c>
      <c r="DU48" s="162">
        <v>0</v>
      </c>
      <c r="DV48" s="162">
        <v>0</v>
      </c>
      <c r="DW48" s="163">
        <v>0</v>
      </c>
      <c r="DX48" s="164">
        <v>1135</v>
      </c>
      <c r="DY48" s="165">
        <v>15</v>
      </c>
      <c r="DZ48" s="165">
        <v>53</v>
      </c>
      <c r="EA48" s="166">
        <v>89</v>
      </c>
      <c r="EB48" s="166">
        <v>8</v>
      </c>
      <c r="EC48" s="166">
        <v>0</v>
      </c>
      <c r="ED48" s="166">
        <v>0</v>
      </c>
      <c r="EE48" s="167">
        <v>97</v>
      </c>
      <c r="EF48" s="168"/>
      <c r="EG48" s="168"/>
      <c r="EH48" s="169"/>
      <c r="EI48" s="169"/>
      <c r="EJ48" s="169"/>
      <c r="EK48" s="169"/>
      <c r="EL48" s="169"/>
      <c r="EM48" s="169"/>
      <c r="EN48" s="169"/>
      <c r="EO48" s="169"/>
      <c r="EP48" s="169"/>
      <c r="EQ48" s="169"/>
      <c r="ER48" s="169"/>
      <c r="ES48" s="169"/>
      <c r="ET48" s="170">
        <v>4296.43414859678</v>
      </c>
      <c r="EU48" s="170">
        <v>6117.366864189518</v>
      </c>
      <c r="EV48" s="171">
        <v>10413.801012786298</v>
      </c>
      <c r="EW48" s="168">
        <v>1</v>
      </c>
      <c r="EX48" s="168">
        <v>1</v>
      </c>
      <c r="EY48" s="168">
        <v>1</v>
      </c>
      <c r="EZ48" s="168">
        <v>1</v>
      </c>
      <c r="FA48" s="172">
        <f t="shared" si="13"/>
        <v>275</v>
      </c>
      <c r="FB48" s="172">
        <f t="shared" si="14"/>
        <v>11</v>
      </c>
      <c r="FC48" s="286">
        <f>(CO48+FA48*Foglio1!$L$17+Foglio1!$I$17*base!FB48)*(1-Foglio1!$L$27)</f>
        <v>9305.384761484853</v>
      </c>
      <c r="FD48" s="203"/>
      <c r="FE48" s="203"/>
      <c r="FF48" s="203"/>
      <c r="FH48" s="203"/>
      <c r="FI48" s="203"/>
      <c r="FJ48" s="203"/>
      <c r="FK48" s="203"/>
      <c r="FL48" s="203"/>
      <c r="FM48" s="203"/>
      <c r="FN48" s="203"/>
      <c r="FO48" s="203"/>
      <c r="FP48" s="203"/>
      <c r="FQ48" s="203"/>
      <c r="FR48" s="203"/>
      <c r="FS48" s="203"/>
      <c r="FT48" s="203"/>
      <c r="FU48" s="203"/>
      <c r="FV48" s="203"/>
      <c r="FW48" s="203"/>
    </row>
    <row r="49" spans="1:179" s="191" customFormat="1" ht="24.75" customHeight="1">
      <c r="A49" s="145">
        <v>44</v>
      </c>
      <c r="B49" s="145" t="str">
        <f t="shared" si="18"/>
        <v>IC</v>
      </c>
      <c r="C49" s="145" t="s">
        <v>62</v>
      </c>
      <c r="D49" s="143" t="s">
        <v>1191</v>
      </c>
      <c r="E49" s="288" t="s">
        <v>605</v>
      </c>
      <c r="F49" s="146" t="s">
        <v>129</v>
      </c>
      <c r="G49" s="147">
        <v>13</v>
      </c>
      <c r="H49" s="147">
        <v>300</v>
      </c>
      <c r="I49" s="147">
        <v>26</v>
      </c>
      <c r="J49" s="147">
        <v>2</v>
      </c>
      <c r="K49" s="147">
        <f t="shared" si="19"/>
        <v>28</v>
      </c>
      <c r="L49" s="147">
        <v>31</v>
      </c>
      <c r="M49" s="147">
        <v>586</v>
      </c>
      <c r="N49" s="147">
        <v>50</v>
      </c>
      <c r="O49" s="147">
        <v>3</v>
      </c>
      <c r="P49" s="147">
        <v>53</v>
      </c>
      <c r="Q49" s="147"/>
      <c r="R49" s="147"/>
      <c r="S49" s="147"/>
      <c r="T49" s="147"/>
      <c r="U49" s="147">
        <f t="shared" si="3"/>
        <v>0</v>
      </c>
      <c r="V49" s="147">
        <v>25</v>
      </c>
      <c r="W49" s="147">
        <v>13</v>
      </c>
      <c r="X49" s="147">
        <v>311</v>
      </c>
      <c r="Y49" s="147">
        <v>26</v>
      </c>
      <c r="Z49" s="147">
        <v>2</v>
      </c>
      <c r="AA49" s="147">
        <f t="shared" si="4"/>
        <v>28</v>
      </c>
      <c r="AB49" s="147">
        <v>31</v>
      </c>
      <c r="AC49" s="147">
        <v>587</v>
      </c>
      <c r="AD49" s="147">
        <v>50</v>
      </c>
      <c r="AE49" s="147">
        <v>3</v>
      </c>
      <c r="AF49" s="147">
        <v>53</v>
      </c>
      <c r="AG49" s="147"/>
      <c r="AH49" s="147"/>
      <c r="AI49" s="147"/>
      <c r="AJ49" s="147"/>
      <c r="AK49" s="147">
        <f t="shared" si="5"/>
        <v>0</v>
      </c>
      <c r="AL49" s="147">
        <v>25</v>
      </c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  <c r="BI49" s="147"/>
      <c r="BJ49" s="147"/>
      <c r="BK49" s="147"/>
      <c r="BL49" s="147"/>
      <c r="BM49" s="147"/>
      <c r="BN49" s="147"/>
      <c r="BO49" s="147"/>
      <c r="BP49" s="147"/>
      <c r="BQ49" s="147"/>
      <c r="BR49" s="147"/>
      <c r="BS49" s="147"/>
      <c r="BT49" s="147"/>
      <c r="BU49" s="147"/>
      <c r="BV49" s="147"/>
      <c r="BW49" s="147">
        <f t="shared" si="6"/>
        <v>44</v>
      </c>
      <c r="BX49" s="147">
        <f t="shared" si="7"/>
        <v>898</v>
      </c>
      <c r="BY49" s="147">
        <f t="shared" si="8"/>
        <v>81</v>
      </c>
      <c r="BZ49" s="147">
        <f t="shared" si="9"/>
        <v>25</v>
      </c>
      <c r="CA49" s="148">
        <f t="shared" si="10"/>
      </c>
      <c r="CB49" s="14" t="s">
        <v>130</v>
      </c>
      <c r="CC49" s="149" t="s">
        <v>485</v>
      </c>
      <c r="CD49" s="14" t="s">
        <v>484</v>
      </c>
      <c r="CE49" s="15">
        <v>14068.031870964309</v>
      </c>
      <c r="CF49" s="149">
        <v>921</v>
      </c>
      <c r="CG49" s="149">
        <v>45</v>
      </c>
      <c r="CH49" s="144">
        <v>898</v>
      </c>
      <c r="CI49" s="144">
        <v>45</v>
      </c>
      <c r="CJ49" s="144">
        <v>23</v>
      </c>
      <c r="CK49" s="144">
        <v>0</v>
      </c>
      <c r="CL49" s="150">
        <f t="shared" si="11"/>
        <v>-23</v>
      </c>
      <c r="CM49" s="150">
        <f t="shared" si="12"/>
        <v>-1</v>
      </c>
      <c r="CN49" s="286">
        <v>14166.096813725466</v>
      </c>
      <c r="CO49" s="286">
        <v>10082.225168927342</v>
      </c>
      <c r="CP49" s="148">
        <f t="shared" si="17"/>
        <v>1</v>
      </c>
      <c r="CQ49" s="151" t="s">
        <v>32</v>
      </c>
      <c r="CR49" s="151" t="s">
        <v>484</v>
      </c>
      <c r="CS49" s="151" t="s">
        <v>1151</v>
      </c>
      <c r="CT49" s="151" t="s">
        <v>1191</v>
      </c>
      <c r="CU49" s="151" t="s">
        <v>1192</v>
      </c>
      <c r="CV49" s="152">
        <v>287</v>
      </c>
      <c r="CW49" s="153">
        <v>2</v>
      </c>
      <c r="CX49" s="153">
        <v>11</v>
      </c>
      <c r="CY49" s="153">
        <v>22</v>
      </c>
      <c r="CZ49" s="153">
        <v>1</v>
      </c>
      <c r="DA49" s="154">
        <v>23</v>
      </c>
      <c r="DB49" s="155">
        <v>486</v>
      </c>
      <c r="DC49" s="156">
        <v>6</v>
      </c>
      <c r="DD49" s="156">
        <v>25</v>
      </c>
      <c r="DE49" s="156">
        <v>40</v>
      </c>
      <c r="DF49" s="156">
        <v>3</v>
      </c>
      <c r="DG49" s="156">
        <v>0</v>
      </c>
      <c r="DH49" s="156">
        <v>0</v>
      </c>
      <c r="DI49" s="157">
        <v>43</v>
      </c>
      <c r="DJ49" s="158">
        <v>121</v>
      </c>
      <c r="DK49" s="159">
        <v>1</v>
      </c>
      <c r="DL49" s="159">
        <v>6</v>
      </c>
      <c r="DM49" s="159">
        <v>11</v>
      </c>
      <c r="DN49" s="159">
        <v>0</v>
      </c>
      <c r="DO49" s="159">
        <v>0</v>
      </c>
      <c r="DP49" s="159">
        <v>0</v>
      </c>
      <c r="DQ49" s="160">
        <v>11</v>
      </c>
      <c r="DR49" s="161">
        <v>0</v>
      </c>
      <c r="DS49" s="162">
        <v>0</v>
      </c>
      <c r="DT49" s="162">
        <v>0</v>
      </c>
      <c r="DU49" s="162">
        <v>0</v>
      </c>
      <c r="DV49" s="162">
        <v>0</v>
      </c>
      <c r="DW49" s="163">
        <v>0</v>
      </c>
      <c r="DX49" s="164">
        <v>894</v>
      </c>
      <c r="DY49" s="165">
        <v>9</v>
      </c>
      <c r="DZ49" s="165">
        <v>42</v>
      </c>
      <c r="EA49" s="166">
        <v>73</v>
      </c>
      <c r="EB49" s="166">
        <v>4</v>
      </c>
      <c r="EC49" s="166">
        <v>0</v>
      </c>
      <c r="ED49" s="166">
        <v>0</v>
      </c>
      <c r="EE49" s="167">
        <v>77</v>
      </c>
      <c r="EF49" s="168"/>
      <c r="EG49" s="168"/>
      <c r="EH49" s="169"/>
      <c r="EI49" s="169"/>
      <c r="EJ49" s="169"/>
      <c r="EK49" s="169"/>
      <c r="EL49" s="169"/>
      <c r="EM49" s="169"/>
      <c r="EN49" s="169"/>
      <c r="EO49" s="169"/>
      <c r="EP49" s="169"/>
      <c r="EQ49" s="169"/>
      <c r="ER49" s="169"/>
      <c r="ES49" s="169"/>
      <c r="ET49" s="170">
        <v>3222.270042350492</v>
      </c>
      <c r="EU49" s="170">
        <v>4684.83399042285</v>
      </c>
      <c r="EV49" s="171">
        <v>7907.104032773342</v>
      </c>
      <c r="EW49" s="168">
        <v>1</v>
      </c>
      <c r="EX49" s="168">
        <v>1</v>
      </c>
      <c r="EY49" s="168">
        <v>1</v>
      </c>
      <c r="EZ49" s="168">
        <v>1</v>
      </c>
      <c r="FA49" s="172">
        <f t="shared" si="13"/>
        <v>-4</v>
      </c>
      <c r="FB49" s="172">
        <f t="shared" si="14"/>
        <v>-2</v>
      </c>
      <c r="FC49" s="286">
        <f>(CO49+FA49*Foglio1!$L$17+Foglio1!$I$17*base!FB49)*(1-Foglio1!$L$27)</f>
        <v>7571.845496756397</v>
      </c>
      <c r="FD49" s="203"/>
      <c r="FE49" s="203"/>
      <c r="FF49" s="203"/>
      <c r="FH49" s="203"/>
      <c r="FI49" s="203"/>
      <c r="FJ49" s="203"/>
      <c r="FK49" s="203"/>
      <c r="FL49" s="203"/>
      <c r="FM49" s="203"/>
      <c r="FN49" s="203"/>
      <c r="FO49" s="203"/>
      <c r="FP49" s="203"/>
      <c r="FQ49" s="203"/>
      <c r="FR49" s="203"/>
      <c r="FS49" s="203"/>
      <c r="FT49" s="203"/>
      <c r="FU49" s="203"/>
      <c r="FV49" s="203"/>
      <c r="FW49" s="203"/>
    </row>
    <row r="50" spans="1:179" s="191" customFormat="1" ht="27.75" customHeight="1">
      <c r="A50" s="145">
        <v>45</v>
      </c>
      <c r="B50" s="145" t="str">
        <f t="shared" si="18"/>
        <v>IC</v>
      </c>
      <c r="C50" s="145" t="s">
        <v>62</v>
      </c>
      <c r="D50" s="143" t="s">
        <v>1187</v>
      </c>
      <c r="E50" s="289" t="s">
        <v>606</v>
      </c>
      <c r="F50" s="146" t="s">
        <v>129</v>
      </c>
      <c r="G50" s="147">
        <v>11</v>
      </c>
      <c r="H50" s="147">
        <v>216</v>
      </c>
      <c r="I50" s="147">
        <v>22</v>
      </c>
      <c r="J50" s="147">
        <v>2</v>
      </c>
      <c r="K50" s="147">
        <f t="shared" si="19"/>
        <v>24</v>
      </c>
      <c r="L50" s="147">
        <v>27</v>
      </c>
      <c r="M50" s="147">
        <v>493</v>
      </c>
      <c r="N50" s="147">
        <v>47</v>
      </c>
      <c r="O50" s="147">
        <v>3</v>
      </c>
      <c r="P50" s="147">
        <v>50</v>
      </c>
      <c r="Q50" s="147"/>
      <c r="R50" s="147"/>
      <c r="S50" s="147"/>
      <c r="T50" s="147"/>
      <c r="U50" s="147">
        <f t="shared" si="3"/>
        <v>0</v>
      </c>
      <c r="V50" s="147">
        <v>24</v>
      </c>
      <c r="W50" s="147">
        <v>11</v>
      </c>
      <c r="X50" s="147">
        <v>228</v>
      </c>
      <c r="Y50" s="147">
        <v>22</v>
      </c>
      <c r="Z50" s="147">
        <v>4</v>
      </c>
      <c r="AA50" s="147">
        <f t="shared" si="4"/>
        <v>26</v>
      </c>
      <c r="AB50" s="147">
        <v>27</v>
      </c>
      <c r="AC50" s="147">
        <v>497</v>
      </c>
      <c r="AD50" s="147">
        <v>47</v>
      </c>
      <c r="AE50" s="147">
        <v>8</v>
      </c>
      <c r="AF50" s="147">
        <v>55</v>
      </c>
      <c r="AG50" s="147"/>
      <c r="AH50" s="147"/>
      <c r="AI50" s="147"/>
      <c r="AJ50" s="147"/>
      <c r="AK50" s="147">
        <f t="shared" si="5"/>
        <v>0</v>
      </c>
      <c r="AL50" s="147">
        <v>24</v>
      </c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147"/>
      <c r="BT50" s="147"/>
      <c r="BU50" s="147"/>
      <c r="BV50" s="147"/>
      <c r="BW50" s="147">
        <f t="shared" si="6"/>
        <v>38</v>
      </c>
      <c r="BX50" s="147">
        <f t="shared" si="7"/>
        <v>725</v>
      </c>
      <c r="BY50" s="147">
        <f t="shared" si="8"/>
        <v>81</v>
      </c>
      <c r="BZ50" s="147">
        <f t="shared" si="9"/>
        <v>24</v>
      </c>
      <c r="CA50" s="148">
        <f t="shared" si="10"/>
      </c>
      <c r="CB50" s="14" t="s">
        <v>131</v>
      </c>
      <c r="CC50" s="149" t="s">
        <v>486</v>
      </c>
      <c r="CD50" s="14" t="s">
        <v>484</v>
      </c>
      <c r="CE50" s="15">
        <v>11139.340145400358</v>
      </c>
      <c r="CF50" s="149">
        <v>717</v>
      </c>
      <c r="CG50" s="149">
        <v>35</v>
      </c>
      <c r="CH50" s="144">
        <v>693</v>
      </c>
      <c r="CI50" s="144">
        <v>36</v>
      </c>
      <c r="CJ50" s="144">
        <v>24</v>
      </c>
      <c r="CK50" s="144">
        <v>-1</v>
      </c>
      <c r="CL50" s="150">
        <f t="shared" si="11"/>
        <v>8</v>
      </c>
      <c r="CM50" s="150">
        <f t="shared" si="12"/>
        <v>3</v>
      </c>
      <c r="CN50" s="286">
        <v>10934.336058148143</v>
      </c>
      <c r="CO50" s="286">
        <v>8294.86815600071</v>
      </c>
      <c r="CP50" s="148">
        <f t="shared" si="17"/>
        <v>1</v>
      </c>
      <c r="CQ50" s="151" t="s">
        <v>32</v>
      </c>
      <c r="CR50" s="151" t="s">
        <v>484</v>
      </c>
      <c r="CS50" s="151" t="s">
        <v>1151</v>
      </c>
      <c r="CT50" s="151" t="s">
        <v>1187</v>
      </c>
      <c r="CU50" s="151" t="s">
        <v>1188</v>
      </c>
      <c r="CV50" s="152">
        <v>243</v>
      </c>
      <c r="CW50" s="153">
        <v>6</v>
      </c>
      <c r="CX50" s="153">
        <v>12</v>
      </c>
      <c r="CY50" s="153">
        <v>24</v>
      </c>
      <c r="CZ50" s="153">
        <v>4</v>
      </c>
      <c r="DA50" s="154">
        <v>28</v>
      </c>
      <c r="DB50" s="155">
        <v>502</v>
      </c>
      <c r="DC50" s="156">
        <v>11</v>
      </c>
      <c r="DD50" s="156">
        <v>28</v>
      </c>
      <c r="DE50" s="156">
        <v>48</v>
      </c>
      <c r="DF50" s="156">
        <v>8</v>
      </c>
      <c r="DG50" s="156">
        <v>0</v>
      </c>
      <c r="DH50" s="156">
        <v>0</v>
      </c>
      <c r="DI50" s="157">
        <v>56</v>
      </c>
      <c r="DJ50" s="158">
        <v>266</v>
      </c>
      <c r="DK50" s="159">
        <v>6</v>
      </c>
      <c r="DL50" s="159">
        <v>10</v>
      </c>
      <c r="DM50" s="159">
        <v>18</v>
      </c>
      <c r="DN50" s="159">
        <v>2</v>
      </c>
      <c r="DO50" s="159">
        <v>0</v>
      </c>
      <c r="DP50" s="159">
        <v>0</v>
      </c>
      <c r="DQ50" s="160">
        <v>20</v>
      </c>
      <c r="DR50" s="161">
        <v>0</v>
      </c>
      <c r="DS50" s="162">
        <v>0</v>
      </c>
      <c r="DT50" s="162">
        <v>0</v>
      </c>
      <c r="DU50" s="162">
        <v>0</v>
      </c>
      <c r="DV50" s="162">
        <v>0</v>
      </c>
      <c r="DW50" s="163">
        <v>0</v>
      </c>
      <c r="DX50" s="164">
        <v>1011</v>
      </c>
      <c r="DY50" s="165">
        <v>23</v>
      </c>
      <c r="DZ50" s="165">
        <v>50</v>
      </c>
      <c r="EA50" s="166">
        <v>90</v>
      </c>
      <c r="EB50" s="166">
        <v>14</v>
      </c>
      <c r="EC50" s="166">
        <v>0</v>
      </c>
      <c r="ED50" s="166">
        <v>0</v>
      </c>
      <c r="EE50" s="167">
        <v>104</v>
      </c>
      <c r="EF50" s="168"/>
      <c r="EG50" s="168"/>
      <c r="EH50" s="169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70">
        <v>3827.932498706622</v>
      </c>
      <c r="EU50" s="170">
        <v>5711.478805640562</v>
      </c>
      <c r="EV50" s="171">
        <v>9539.411304347184</v>
      </c>
      <c r="EW50" s="168">
        <v>1</v>
      </c>
      <c r="EX50" s="168">
        <v>1</v>
      </c>
      <c r="EY50" s="168">
        <v>1</v>
      </c>
      <c r="EZ50" s="168">
        <v>1</v>
      </c>
      <c r="FA50" s="172">
        <f t="shared" si="13"/>
        <v>286</v>
      </c>
      <c r="FB50" s="172">
        <f t="shared" si="14"/>
        <v>12</v>
      </c>
      <c r="FC50" s="286">
        <f>(CO50+FA50*Foglio1!$L$17+Foglio1!$I$17*base!FB50)*(1-Foglio1!$L$27)</f>
        <v>8321.96864061931</v>
      </c>
      <c r="FD50" s="203"/>
      <c r="FE50" s="203"/>
      <c r="FF50" s="203"/>
      <c r="FH50" s="203"/>
      <c r="FI50" s="203"/>
      <c r="FJ50" s="203"/>
      <c r="FK50" s="203"/>
      <c r="FL50" s="203"/>
      <c r="FM50" s="203"/>
      <c r="FN50" s="203"/>
      <c r="FO50" s="203"/>
      <c r="FP50" s="203"/>
      <c r="FQ50" s="203"/>
      <c r="FR50" s="203"/>
      <c r="FS50" s="203"/>
      <c r="FT50" s="203"/>
      <c r="FU50" s="203"/>
      <c r="FV50" s="203"/>
      <c r="FW50" s="203"/>
    </row>
    <row r="51" spans="1:179" s="191" customFormat="1" ht="30" customHeight="1">
      <c r="A51" s="145">
        <v>46</v>
      </c>
      <c r="B51" s="145" t="str">
        <f t="shared" si="18"/>
        <v>IC</v>
      </c>
      <c r="C51" s="145" t="s">
        <v>62</v>
      </c>
      <c r="D51" s="143" t="s">
        <v>132</v>
      </c>
      <c r="E51" s="288" t="s">
        <v>607</v>
      </c>
      <c r="F51" s="146" t="s">
        <v>129</v>
      </c>
      <c r="G51" s="147">
        <v>4</v>
      </c>
      <c r="H51" s="147">
        <v>109</v>
      </c>
      <c r="I51" s="147">
        <v>8</v>
      </c>
      <c r="J51" s="147">
        <v>1</v>
      </c>
      <c r="K51" s="147">
        <f t="shared" si="19"/>
        <v>9</v>
      </c>
      <c r="L51" s="147">
        <v>8</v>
      </c>
      <c r="M51" s="147">
        <v>148</v>
      </c>
      <c r="N51" s="147">
        <v>13</v>
      </c>
      <c r="O51" s="147"/>
      <c r="P51" s="147">
        <v>13</v>
      </c>
      <c r="Q51" s="147">
        <v>21</v>
      </c>
      <c r="R51" s="147">
        <v>527</v>
      </c>
      <c r="S51" s="147">
        <v>43</v>
      </c>
      <c r="T51" s="147">
        <v>6</v>
      </c>
      <c r="U51" s="147">
        <f t="shared" si="3"/>
        <v>49</v>
      </c>
      <c r="V51" s="147">
        <v>23</v>
      </c>
      <c r="W51" s="147">
        <v>4</v>
      </c>
      <c r="X51" s="147">
        <v>111</v>
      </c>
      <c r="Y51" s="147">
        <v>8</v>
      </c>
      <c r="Z51" s="147">
        <v>2</v>
      </c>
      <c r="AA51" s="147">
        <f t="shared" si="4"/>
        <v>10</v>
      </c>
      <c r="AB51" s="147">
        <v>8</v>
      </c>
      <c r="AC51" s="147">
        <v>147</v>
      </c>
      <c r="AD51" s="147">
        <v>13</v>
      </c>
      <c r="AE51" s="147"/>
      <c r="AF51" s="147">
        <v>13</v>
      </c>
      <c r="AG51" s="147">
        <v>21</v>
      </c>
      <c r="AH51" s="147">
        <v>537</v>
      </c>
      <c r="AI51" s="147">
        <v>49</v>
      </c>
      <c r="AJ51" s="147">
        <v>8</v>
      </c>
      <c r="AK51" s="147">
        <f t="shared" si="5"/>
        <v>57</v>
      </c>
      <c r="AL51" s="147">
        <v>23</v>
      </c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  <c r="BI51" s="147"/>
      <c r="BJ51" s="147"/>
      <c r="BK51" s="147"/>
      <c r="BL51" s="147"/>
      <c r="BM51" s="147"/>
      <c r="BN51" s="147"/>
      <c r="BO51" s="147"/>
      <c r="BP51" s="147"/>
      <c r="BQ51" s="147"/>
      <c r="BR51" s="147"/>
      <c r="BS51" s="147"/>
      <c r="BT51" s="147"/>
      <c r="BU51" s="147"/>
      <c r="BV51" s="147"/>
      <c r="BW51" s="147">
        <f t="shared" si="6"/>
        <v>33</v>
      </c>
      <c r="BX51" s="147">
        <f t="shared" si="7"/>
        <v>795</v>
      </c>
      <c r="BY51" s="147">
        <f t="shared" si="8"/>
        <v>80</v>
      </c>
      <c r="BZ51" s="147">
        <f t="shared" si="9"/>
        <v>23</v>
      </c>
      <c r="CA51" s="148">
        <f t="shared" si="10"/>
        <v>1</v>
      </c>
      <c r="CB51" s="14" t="s">
        <v>132</v>
      </c>
      <c r="CC51" s="149" t="s">
        <v>532</v>
      </c>
      <c r="CD51" s="14" t="s">
        <v>484</v>
      </c>
      <c r="CE51" s="15">
        <v>13787.73608627872</v>
      </c>
      <c r="CF51" s="149">
        <v>799</v>
      </c>
      <c r="CG51" s="149">
        <v>34</v>
      </c>
      <c r="CH51" s="144">
        <v>736</v>
      </c>
      <c r="CI51" s="144">
        <v>34</v>
      </c>
      <c r="CJ51" s="144">
        <v>63</v>
      </c>
      <c r="CK51" s="144">
        <v>0</v>
      </c>
      <c r="CL51" s="150">
        <f t="shared" si="11"/>
        <v>-4</v>
      </c>
      <c r="CM51" s="150">
        <f t="shared" si="12"/>
        <v>-1</v>
      </c>
      <c r="CN51" s="286">
        <v>14339.997496296</v>
      </c>
      <c r="CO51" s="286">
        <v>10277.316285908433</v>
      </c>
      <c r="CP51" s="148">
        <f t="shared" si="17"/>
        <v>1</v>
      </c>
      <c r="CQ51" s="151" t="s">
        <v>32</v>
      </c>
      <c r="CR51" s="151" t="s">
        <v>484</v>
      </c>
      <c r="CS51" s="151" t="s">
        <v>1151</v>
      </c>
      <c r="CT51" s="151" t="s">
        <v>132</v>
      </c>
      <c r="CU51" s="151" t="s">
        <v>1186</v>
      </c>
      <c r="CV51" s="152">
        <v>158</v>
      </c>
      <c r="CW51" s="153">
        <v>3</v>
      </c>
      <c r="CX51" s="153">
        <v>6</v>
      </c>
      <c r="CY51" s="153">
        <v>12</v>
      </c>
      <c r="CZ51" s="153">
        <v>2</v>
      </c>
      <c r="DA51" s="154">
        <v>14</v>
      </c>
      <c r="DB51" s="155">
        <v>267</v>
      </c>
      <c r="DC51" s="156">
        <v>5</v>
      </c>
      <c r="DD51" s="156">
        <v>14</v>
      </c>
      <c r="DE51" s="156">
        <v>22</v>
      </c>
      <c r="DF51" s="156">
        <v>2</v>
      </c>
      <c r="DG51" s="156">
        <v>0</v>
      </c>
      <c r="DH51" s="156">
        <v>0</v>
      </c>
      <c r="DI51" s="157">
        <v>24</v>
      </c>
      <c r="DJ51" s="158">
        <v>412</v>
      </c>
      <c r="DK51" s="159">
        <v>10</v>
      </c>
      <c r="DL51" s="159">
        <v>16</v>
      </c>
      <c r="DM51" s="159">
        <v>33</v>
      </c>
      <c r="DN51" s="159">
        <v>6</v>
      </c>
      <c r="DO51" s="159">
        <v>0</v>
      </c>
      <c r="DP51" s="159">
        <v>0</v>
      </c>
      <c r="DQ51" s="160">
        <v>39</v>
      </c>
      <c r="DR51" s="161">
        <v>0</v>
      </c>
      <c r="DS51" s="162">
        <v>0</v>
      </c>
      <c r="DT51" s="162">
        <v>0</v>
      </c>
      <c r="DU51" s="162">
        <v>0</v>
      </c>
      <c r="DV51" s="162">
        <v>0</v>
      </c>
      <c r="DW51" s="163">
        <v>0</v>
      </c>
      <c r="DX51" s="164">
        <v>837</v>
      </c>
      <c r="DY51" s="165">
        <v>18</v>
      </c>
      <c r="DZ51" s="165">
        <v>36</v>
      </c>
      <c r="EA51" s="166">
        <v>67</v>
      </c>
      <c r="EB51" s="166">
        <v>10</v>
      </c>
      <c r="EC51" s="166">
        <v>0</v>
      </c>
      <c r="ED51" s="166">
        <v>0</v>
      </c>
      <c r="EE51" s="167">
        <v>77</v>
      </c>
      <c r="EF51" s="168"/>
      <c r="EG51" s="168"/>
      <c r="EH51" s="169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70">
        <v>3407.5890269539627</v>
      </c>
      <c r="EU51" s="170">
        <v>4536.316657110452</v>
      </c>
      <c r="EV51" s="171">
        <v>7943.905684064415</v>
      </c>
      <c r="EW51" s="168">
        <v>1</v>
      </c>
      <c r="EX51" s="168">
        <v>1</v>
      </c>
      <c r="EY51" s="168">
        <v>1</v>
      </c>
      <c r="EZ51" s="168">
        <v>1</v>
      </c>
      <c r="FA51" s="172">
        <f t="shared" si="13"/>
        <v>42</v>
      </c>
      <c r="FB51" s="172">
        <f t="shared" si="14"/>
        <v>3</v>
      </c>
      <c r="FC51" s="286">
        <f>(CO51+FA51*Foglio1!$L$17+Foglio1!$I$17*base!FB51)*(1-Foglio1!$L$27)</f>
        <v>8312.066636038873</v>
      </c>
      <c r="FD51" s="203"/>
      <c r="FE51" s="203"/>
      <c r="FF51" s="203"/>
      <c r="FH51" s="203"/>
      <c r="FI51" s="203"/>
      <c r="FJ51" s="203"/>
      <c r="FK51" s="203"/>
      <c r="FL51" s="203"/>
      <c r="FM51" s="203"/>
      <c r="FN51" s="203"/>
      <c r="FO51" s="203"/>
      <c r="FP51" s="203"/>
      <c r="FQ51" s="203"/>
      <c r="FR51" s="203"/>
      <c r="FS51" s="203"/>
      <c r="FT51" s="203"/>
      <c r="FU51" s="203"/>
      <c r="FV51" s="203"/>
      <c r="FW51" s="203"/>
    </row>
    <row r="52" spans="1:179" s="191" customFormat="1" ht="27" customHeight="1">
      <c r="A52" s="145">
        <v>47</v>
      </c>
      <c r="B52" s="145" t="s">
        <v>1295</v>
      </c>
      <c r="C52" s="145" t="s">
        <v>62</v>
      </c>
      <c r="D52" s="143" t="s">
        <v>932</v>
      </c>
      <c r="E52" s="288" t="s">
        <v>608</v>
      </c>
      <c r="F52" s="146" t="s">
        <v>129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7"/>
      <c r="BM52" s="147"/>
      <c r="BN52" s="147"/>
      <c r="BO52" s="147"/>
      <c r="BP52" s="147"/>
      <c r="BQ52" s="147"/>
      <c r="BR52" s="147"/>
      <c r="BS52" s="147"/>
      <c r="BT52" s="147"/>
      <c r="BU52" s="147"/>
      <c r="BV52" s="147"/>
      <c r="BW52" s="147"/>
      <c r="BX52" s="147"/>
      <c r="BY52" s="147"/>
      <c r="BZ52" s="147"/>
      <c r="CA52" s="148"/>
      <c r="CB52" s="14"/>
      <c r="CC52" s="149"/>
      <c r="CD52" s="14"/>
      <c r="CE52" s="15"/>
      <c r="CF52" s="149"/>
      <c r="CG52" s="149"/>
      <c r="CH52" s="144"/>
      <c r="CI52" s="144"/>
      <c r="CJ52" s="144"/>
      <c r="CK52" s="144"/>
      <c r="CL52" s="150"/>
      <c r="CM52" s="150"/>
      <c r="CN52" s="286"/>
      <c r="CO52" s="286">
        <v>8034.47</v>
      </c>
      <c r="CP52" s="148">
        <f t="shared" si="17"/>
        <v>0</v>
      </c>
      <c r="CQ52" s="148"/>
      <c r="CR52" s="148"/>
      <c r="CS52" s="148"/>
      <c r="CT52" s="148"/>
      <c r="CU52" s="148"/>
      <c r="CV52" s="148"/>
      <c r="CW52" s="148"/>
      <c r="CX52" s="148"/>
      <c r="CY52" s="148"/>
      <c r="CZ52" s="148"/>
      <c r="DA52" s="148"/>
      <c r="DB52" s="148"/>
      <c r="DC52" s="148"/>
      <c r="DD52" s="148"/>
      <c r="DE52" s="148"/>
      <c r="DF52" s="148"/>
      <c r="DG52" s="148"/>
      <c r="DH52" s="148"/>
      <c r="DI52" s="148"/>
      <c r="DJ52" s="148"/>
      <c r="DK52" s="148"/>
      <c r="DL52" s="148"/>
      <c r="DM52" s="148"/>
      <c r="DN52" s="148"/>
      <c r="DO52" s="148"/>
      <c r="DP52" s="148"/>
      <c r="DQ52" s="148"/>
      <c r="DR52" s="148"/>
      <c r="DS52" s="148"/>
      <c r="DT52" s="148"/>
      <c r="DU52" s="148"/>
      <c r="DV52" s="148"/>
      <c r="DW52" s="148"/>
      <c r="DX52" s="148">
        <v>0</v>
      </c>
      <c r="DY52" s="148"/>
      <c r="DZ52" s="148">
        <v>0</v>
      </c>
      <c r="EA52" s="148"/>
      <c r="EB52" s="148"/>
      <c r="EC52" s="148"/>
      <c r="ED52" s="148"/>
      <c r="EE52" s="148"/>
      <c r="EF52" s="148"/>
      <c r="EG52" s="148"/>
      <c r="EH52" s="148"/>
      <c r="EI52" s="148"/>
      <c r="EJ52" s="148"/>
      <c r="EK52" s="148"/>
      <c r="EL52" s="148"/>
      <c r="EM52" s="148"/>
      <c r="EN52" s="148"/>
      <c r="EO52" s="148"/>
      <c r="EP52" s="148"/>
      <c r="EQ52" s="148"/>
      <c r="ER52" s="148"/>
      <c r="ES52" s="148"/>
      <c r="ET52" s="148"/>
      <c r="EU52" s="148"/>
      <c r="EV52" s="148"/>
      <c r="EW52" s="148"/>
      <c r="EX52" s="148"/>
      <c r="EY52" s="148"/>
      <c r="EZ52" s="148"/>
      <c r="FA52" s="172">
        <v>0</v>
      </c>
      <c r="FB52" s="172">
        <v>0</v>
      </c>
      <c r="FC52" s="286">
        <v>0</v>
      </c>
      <c r="FD52" s="203"/>
      <c r="FE52" s="203"/>
      <c r="FF52" s="203"/>
      <c r="FH52" s="203"/>
      <c r="FI52" s="203"/>
      <c r="FJ52" s="203"/>
      <c r="FK52" s="203"/>
      <c r="FL52" s="203"/>
      <c r="FM52" s="203"/>
      <c r="FN52" s="203"/>
      <c r="FO52" s="203"/>
      <c r="FP52" s="203"/>
      <c r="FQ52" s="203"/>
      <c r="FR52" s="203"/>
      <c r="FS52" s="203"/>
      <c r="FT52" s="203"/>
      <c r="FU52" s="203"/>
      <c r="FV52" s="203"/>
      <c r="FW52" s="203"/>
    </row>
    <row r="53" spans="1:179" s="207" customFormat="1" ht="24.75" customHeight="1" thickBot="1">
      <c r="A53" s="145">
        <v>48</v>
      </c>
      <c r="B53" s="145" t="str">
        <f t="shared" si="18"/>
        <v>IC</v>
      </c>
      <c r="C53" s="145" t="s">
        <v>62</v>
      </c>
      <c r="D53" s="143" t="s">
        <v>133</v>
      </c>
      <c r="E53" s="146" t="s">
        <v>609</v>
      </c>
      <c r="F53" s="146" t="s">
        <v>134</v>
      </c>
      <c r="G53" s="147">
        <v>6</v>
      </c>
      <c r="H53" s="147">
        <v>138</v>
      </c>
      <c r="I53" s="147">
        <v>12</v>
      </c>
      <c r="J53" s="147"/>
      <c r="K53" s="147">
        <f t="shared" si="19"/>
        <v>12</v>
      </c>
      <c r="L53" s="147">
        <v>14</v>
      </c>
      <c r="M53" s="147">
        <v>245</v>
      </c>
      <c r="N53" s="147">
        <v>22</v>
      </c>
      <c r="O53" s="147">
        <v>1</v>
      </c>
      <c r="P53" s="147">
        <v>23</v>
      </c>
      <c r="Q53" s="147">
        <v>9</v>
      </c>
      <c r="R53" s="147">
        <v>140</v>
      </c>
      <c r="S53" s="147">
        <v>15</v>
      </c>
      <c r="T53" s="147">
        <v>1</v>
      </c>
      <c r="U53" s="147">
        <f t="shared" si="3"/>
        <v>16</v>
      </c>
      <c r="V53" s="147">
        <v>23</v>
      </c>
      <c r="W53" s="147">
        <v>6</v>
      </c>
      <c r="X53" s="147">
        <v>143</v>
      </c>
      <c r="Y53" s="147">
        <v>12</v>
      </c>
      <c r="Z53" s="147">
        <v>1</v>
      </c>
      <c r="AA53" s="147">
        <f t="shared" si="4"/>
        <v>13</v>
      </c>
      <c r="AB53" s="147">
        <v>14</v>
      </c>
      <c r="AC53" s="147">
        <v>244</v>
      </c>
      <c r="AD53" s="147">
        <v>22</v>
      </c>
      <c r="AE53" s="147">
        <v>3</v>
      </c>
      <c r="AF53" s="147">
        <v>25</v>
      </c>
      <c r="AG53" s="147">
        <v>9</v>
      </c>
      <c r="AH53" s="147">
        <v>141</v>
      </c>
      <c r="AI53" s="147">
        <v>22</v>
      </c>
      <c r="AJ53" s="147">
        <v>2</v>
      </c>
      <c r="AK53" s="147">
        <f t="shared" si="5"/>
        <v>24</v>
      </c>
      <c r="AL53" s="147">
        <v>23</v>
      </c>
      <c r="AM53" s="147"/>
      <c r="AN53" s="147"/>
      <c r="AO53" s="147">
        <f>SUM(G5:G53)</f>
        <v>440</v>
      </c>
      <c r="AP53" s="147">
        <f aca="true" t="shared" si="20" ref="AP53:BV53">SUM(H5:H53)</f>
        <v>10428</v>
      </c>
      <c r="AQ53" s="147">
        <f t="shared" si="20"/>
        <v>871</v>
      </c>
      <c r="AR53" s="147">
        <f t="shared" si="20"/>
        <v>38</v>
      </c>
      <c r="AS53" s="147">
        <f t="shared" si="20"/>
        <v>909</v>
      </c>
      <c r="AT53" s="147">
        <f t="shared" si="20"/>
        <v>1026</v>
      </c>
      <c r="AU53" s="147">
        <f t="shared" si="20"/>
        <v>19351</v>
      </c>
      <c r="AV53" s="147">
        <f t="shared" si="20"/>
        <v>1728</v>
      </c>
      <c r="AW53" s="147">
        <f t="shared" si="20"/>
        <v>96</v>
      </c>
      <c r="AX53" s="147">
        <f t="shared" si="20"/>
        <v>1824</v>
      </c>
      <c r="AY53" s="147">
        <f t="shared" si="20"/>
        <v>535</v>
      </c>
      <c r="AZ53" s="147">
        <f t="shared" si="20"/>
        <v>11816</v>
      </c>
      <c r="BA53" s="147">
        <f t="shared" si="20"/>
        <v>926</v>
      </c>
      <c r="BB53" s="147">
        <f t="shared" si="20"/>
        <v>75</v>
      </c>
      <c r="BC53" s="147">
        <f t="shared" si="20"/>
        <v>1001</v>
      </c>
      <c r="BD53" s="147">
        <f t="shared" si="20"/>
        <v>1259</v>
      </c>
      <c r="BE53" s="147">
        <f t="shared" si="20"/>
        <v>440</v>
      </c>
      <c r="BF53" s="147">
        <f t="shared" si="20"/>
        <v>10696</v>
      </c>
      <c r="BG53" s="147">
        <f t="shared" si="20"/>
        <v>871</v>
      </c>
      <c r="BH53" s="147">
        <f t="shared" si="20"/>
        <v>80</v>
      </c>
      <c r="BI53" s="147">
        <f t="shared" si="20"/>
        <v>951</v>
      </c>
      <c r="BJ53" s="147">
        <f t="shared" si="20"/>
        <v>1029</v>
      </c>
      <c r="BK53" s="147">
        <f t="shared" si="20"/>
        <v>19383</v>
      </c>
      <c r="BL53" s="147">
        <f t="shared" si="20"/>
        <v>1734</v>
      </c>
      <c r="BM53" s="147">
        <f t="shared" si="20"/>
        <v>219</v>
      </c>
      <c r="BN53" s="147">
        <f t="shared" si="20"/>
        <v>1953</v>
      </c>
      <c r="BO53" s="147">
        <f t="shared" si="20"/>
        <v>541</v>
      </c>
      <c r="BP53" s="147">
        <f t="shared" si="20"/>
        <v>11864</v>
      </c>
      <c r="BQ53" s="147">
        <f t="shared" si="20"/>
        <v>1288</v>
      </c>
      <c r="BR53" s="147">
        <f t="shared" si="20"/>
        <v>139</v>
      </c>
      <c r="BS53" s="147">
        <f t="shared" si="20"/>
        <v>1427</v>
      </c>
      <c r="BT53" s="147">
        <f t="shared" si="20"/>
        <v>1260</v>
      </c>
      <c r="BU53" s="147">
        <f t="shared" si="20"/>
        <v>0</v>
      </c>
      <c r="BV53" s="147">
        <f t="shared" si="20"/>
        <v>0</v>
      </c>
      <c r="BW53" s="147">
        <f t="shared" si="6"/>
        <v>29</v>
      </c>
      <c r="BX53" s="147">
        <f t="shared" si="7"/>
        <v>528</v>
      </c>
      <c r="BY53" s="147">
        <f t="shared" si="8"/>
        <v>62</v>
      </c>
      <c r="BZ53" s="147">
        <f t="shared" si="9"/>
        <v>23</v>
      </c>
      <c r="CA53" s="148">
        <f t="shared" si="10"/>
        <v>1</v>
      </c>
      <c r="CB53" s="14" t="s">
        <v>133</v>
      </c>
      <c r="CC53" s="149" t="s">
        <v>498</v>
      </c>
      <c r="CD53" s="14" t="s">
        <v>499</v>
      </c>
      <c r="CE53" s="15">
        <v>10125.843455931272</v>
      </c>
      <c r="CF53" s="149">
        <v>542</v>
      </c>
      <c r="CG53" s="149">
        <v>31</v>
      </c>
      <c r="CH53" s="144">
        <v>535</v>
      </c>
      <c r="CI53" s="144">
        <v>30</v>
      </c>
      <c r="CJ53" s="144">
        <v>7</v>
      </c>
      <c r="CK53" s="144">
        <v>1</v>
      </c>
      <c r="CL53" s="150">
        <f t="shared" si="11"/>
        <v>-14</v>
      </c>
      <c r="CM53" s="150">
        <f t="shared" si="12"/>
        <v>-2</v>
      </c>
      <c r="CN53" s="286">
        <v>10436.613991231117</v>
      </c>
      <c r="CO53" s="286">
        <v>7298.148353676112</v>
      </c>
      <c r="CP53" s="148">
        <f t="shared" si="17"/>
        <v>1</v>
      </c>
      <c r="CQ53" s="151" t="s">
        <v>32</v>
      </c>
      <c r="CR53" s="151" t="s">
        <v>499</v>
      </c>
      <c r="CS53" s="151" t="s">
        <v>1151</v>
      </c>
      <c r="CT53" s="151" t="s">
        <v>133</v>
      </c>
      <c r="CU53" s="151" t="s">
        <v>499</v>
      </c>
      <c r="CV53" s="152">
        <v>133</v>
      </c>
      <c r="CW53" s="153">
        <v>1</v>
      </c>
      <c r="CX53" s="153">
        <v>6</v>
      </c>
      <c r="CY53" s="153">
        <v>12</v>
      </c>
      <c r="CZ53" s="153">
        <v>1</v>
      </c>
      <c r="DA53" s="154">
        <v>13</v>
      </c>
      <c r="DB53" s="155">
        <v>259</v>
      </c>
      <c r="DC53" s="156">
        <v>7</v>
      </c>
      <c r="DD53" s="156">
        <v>14</v>
      </c>
      <c r="DE53" s="156">
        <v>22</v>
      </c>
      <c r="DF53" s="156">
        <v>3</v>
      </c>
      <c r="DG53" s="156">
        <v>0</v>
      </c>
      <c r="DH53" s="156">
        <v>0</v>
      </c>
      <c r="DI53" s="157">
        <v>25</v>
      </c>
      <c r="DJ53" s="158">
        <v>148</v>
      </c>
      <c r="DK53" s="159">
        <v>5</v>
      </c>
      <c r="DL53" s="159">
        <v>9</v>
      </c>
      <c r="DM53" s="159">
        <v>15</v>
      </c>
      <c r="DN53" s="159">
        <v>0</v>
      </c>
      <c r="DO53" s="159">
        <v>0</v>
      </c>
      <c r="DP53" s="159">
        <v>0</v>
      </c>
      <c r="DQ53" s="160">
        <v>15</v>
      </c>
      <c r="DR53" s="161">
        <v>0</v>
      </c>
      <c r="DS53" s="162">
        <v>0</v>
      </c>
      <c r="DT53" s="162">
        <v>0</v>
      </c>
      <c r="DU53" s="162">
        <v>0</v>
      </c>
      <c r="DV53" s="162">
        <v>0</v>
      </c>
      <c r="DW53" s="163">
        <v>0</v>
      </c>
      <c r="DX53" s="164">
        <v>540</v>
      </c>
      <c r="DY53" s="165">
        <v>13</v>
      </c>
      <c r="DZ53" s="165">
        <v>29</v>
      </c>
      <c r="EA53" s="166">
        <v>49</v>
      </c>
      <c r="EB53" s="166">
        <v>4</v>
      </c>
      <c r="EC53" s="166">
        <v>0</v>
      </c>
      <c r="ED53" s="166">
        <v>0</v>
      </c>
      <c r="EE53" s="167">
        <v>53</v>
      </c>
      <c r="EF53" s="168"/>
      <c r="EG53" s="168"/>
      <c r="EH53" s="169"/>
      <c r="EI53" s="169"/>
      <c r="EJ53" s="169"/>
      <c r="EK53" s="169"/>
      <c r="EL53" s="169"/>
      <c r="EM53" s="169"/>
      <c r="EN53" s="169"/>
      <c r="EO53" s="169"/>
      <c r="EP53" s="169"/>
      <c r="EQ53" s="169"/>
      <c r="ER53" s="169"/>
      <c r="ES53" s="169"/>
      <c r="ET53" s="170">
        <v>2049.9376135897846</v>
      </c>
      <c r="EU53" s="170">
        <v>3466.8584043803435</v>
      </c>
      <c r="EV53" s="171">
        <v>5516.796017970128</v>
      </c>
      <c r="EW53" s="168">
        <v>1</v>
      </c>
      <c r="EX53" s="168">
        <v>1</v>
      </c>
      <c r="EY53" s="168">
        <v>1</v>
      </c>
      <c r="EZ53" s="168">
        <v>1</v>
      </c>
      <c r="FA53" s="172">
        <f t="shared" si="13"/>
        <v>12</v>
      </c>
      <c r="FB53" s="172">
        <f t="shared" si="14"/>
        <v>0</v>
      </c>
      <c r="FC53" s="286">
        <f>(CO53+FA53*Foglio1!$L$17+Foglio1!$I$17*base!FB53)*(1-Foglio1!$L$27)</f>
        <v>5656.441675686044</v>
      </c>
      <c r="FD53" s="206"/>
      <c r="FE53" s="206"/>
      <c r="FF53" s="206"/>
      <c r="FH53" s="206"/>
      <c r="FI53" s="206"/>
      <c r="FJ53" s="206"/>
      <c r="FK53" s="206"/>
      <c r="FL53" s="206"/>
      <c r="FM53" s="206"/>
      <c r="FN53" s="206"/>
      <c r="FO53" s="206"/>
      <c r="FP53" s="206"/>
      <c r="FQ53" s="206"/>
      <c r="FR53" s="206"/>
      <c r="FS53" s="206"/>
      <c r="FT53" s="206"/>
      <c r="FU53" s="206"/>
      <c r="FV53" s="206"/>
      <c r="FW53" s="206"/>
    </row>
    <row r="54" spans="1:163" s="208" customFormat="1" ht="23.25" customHeight="1">
      <c r="A54" s="290"/>
      <c r="B54" s="486"/>
      <c r="C54" s="487"/>
      <c r="D54" s="488"/>
      <c r="E54" s="291" t="s">
        <v>1381</v>
      </c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3">
        <f aca="true" t="shared" si="21" ref="BU54:CX54">SUM(BU5:BU53)</f>
        <v>0</v>
      </c>
      <c r="BV54" s="293">
        <f t="shared" si="21"/>
        <v>0</v>
      </c>
      <c r="BW54" s="294">
        <f t="shared" si="21"/>
        <v>2010</v>
      </c>
      <c r="BX54" s="294">
        <f t="shared" si="21"/>
        <v>41943</v>
      </c>
      <c r="BY54" s="293">
        <f t="shared" si="21"/>
        <v>4331</v>
      </c>
      <c r="BZ54" s="293">
        <f t="shared" si="21"/>
        <v>1260</v>
      </c>
      <c r="CA54" s="293">
        <f t="shared" si="21"/>
        <v>44</v>
      </c>
      <c r="CB54" s="293">
        <f t="shared" si="21"/>
        <v>0</v>
      </c>
      <c r="CC54" s="293">
        <f t="shared" si="21"/>
        <v>0</v>
      </c>
      <c r="CD54" s="293">
        <f t="shared" si="21"/>
        <v>0</v>
      </c>
      <c r="CE54" s="293">
        <f t="shared" si="21"/>
        <v>693017.4478808715</v>
      </c>
      <c r="CF54" s="293">
        <f t="shared" si="21"/>
        <v>42066</v>
      </c>
      <c r="CG54" s="293">
        <f t="shared" si="21"/>
        <v>2016</v>
      </c>
      <c r="CH54" s="293">
        <f t="shared" si="21"/>
        <v>40622</v>
      </c>
      <c r="CI54" s="293">
        <f t="shared" si="21"/>
        <v>1982</v>
      </c>
      <c r="CJ54" s="293">
        <f t="shared" si="21"/>
        <v>1444</v>
      </c>
      <c r="CK54" s="293">
        <f t="shared" si="21"/>
        <v>34</v>
      </c>
      <c r="CL54" s="294">
        <f t="shared" si="21"/>
        <v>-123</v>
      </c>
      <c r="CM54" s="294">
        <f t="shared" si="21"/>
        <v>-6</v>
      </c>
      <c r="CN54" s="293">
        <f t="shared" si="21"/>
        <v>713183.4877517539</v>
      </c>
      <c r="CO54" s="293">
        <f t="shared" si="21"/>
        <v>524302.3190140929</v>
      </c>
      <c r="CP54" s="293">
        <f t="shared" si="21"/>
        <v>47</v>
      </c>
      <c r="CQ54" s="293">
        <f t="shared" si="21"/>
        <v>0</v>
      </c>
      <c r="CR54" s="293">
        <f t="shared" si="21"/>
        <v>0</v>
      </c>
      <c r="CS54" s="293">
        <f t="shared" si="21"/>
        <v>0</v>
      </c>
      <c r="CT54" s="293">
        <f t="shared" si="21"/>
        <v>0</v>
      </c>
      <c r="CU54" s="293">
        <f t="shared" si="21"/>
        <v>0</v>
      </c>
      <c r="CV54" s="293">
        <f t="shared" si="21"/>
        <v>10942</v>
      </c>
      <c r="CW54" s="293">
        <f t="shared" si="21"/>
        <v>130</v>
      </c>
      <c r="CX54" s="293">
        <f t="shared" si="21"/>
        <v>446</v>
      </c>
      <c r="CY54" s="293">
        <f aca="true" t="shared" si="22" ref="CY54:ED54">SUM(CY5:CY53)</f>
        <v>881</v>
      </c>
      <c r="CZ54" s="293">
        <f t="shared" si="22"/>
        <v>75</v>
      </c>
      <c r="DA54" s="293">
        <f t="shared" si="22"/>
        <v>956</v>
      </c>
      <c r="DB54" s="293">
        <f t="shared" si="22"/>
        <v>19799</v>
      </c>
      <c r="DC54" s="293">
        <f t="shared" si="22"/>
        <v>379</v>
      </c>
      <c r="DD54" s="293">
        <f t="shared" si="22"/>
        <v>1040</v>
      </c>
      <c r="DE54" s="293">
        <f t="shared" si="22"/>
        <v>1734</v>
      </c>
      <c r="DF54" s="293">
        <f t="shared" si="22"/>
        <v>223</v>
      </c>
      <c r="DG54" s="293">
        <f t="shared" si="22"/>
        <v>0</v>
      </c>
      <c r="DH54" s="293">
        <f t="shared" si="22"/>
        <v>0</v>
      </c>
      <c r="DI54" s="293">
        <f t="shared" si="22"/>
        <v>1957</v>
      </c>
      <c r="DJ54" s="293">
        <f t="shared" si="22"/>
        <v>12452</v>
      </c>
      <c r="DK54" s="293">
        <f t="shared" si="22"/>
        <v>290</v>
      </c>
      <c r="DL54" s="293">
        <f t="shared" si="22"/>
        <v>555</v>
      </c>
      <c r="DM54" s="293">
        <f t="shared" si="22"/>
        <v>997</v>
      </c>
      <c r="DN54" s="293">
        <f t="shared" si="22"/>
        <v>93</v>
      </c>
      <c r="DO54" s="293">
        <f t="shared" si="22"/>
        <v>0</v>
      </c>
      <c r="DP54" s="293">
        <f t="shared" si="22"/>
        <v>0</v>
      </c>
      <c r="DQ54" s="293">
        <f t="shared" si="22"/>
        <v>1090</v>
      </c>
      <c r="DR54" s="293">
        <f t="shared" si="22"/>
        <v>0</v>
      </c>
      <c r="DS54" s="293">
        <f t="shared" si="22"/>
        <v>0</v>
      </c>
      <c r="DT54" s="293">
        <f t="shared" si="22"/>
        <v>0</v>
      </c>
      <c r="DU54" s="293">
        <f t="shared" si="22"/>
        <v>0</v>
      </c>
      <c r="DV54" s="293">
        <f t="shared" si="22"/>
        <v>0</v>
      </c>
      <c r="DW54" s="293">
        <f t="shared" si="22"/>
        <v>0</v>
      </c>
      <c r="DX54" s="294">
        <f t="shared" si="22"/>
        <v>43193</v>
      </c>
      <c r="DY54" s="294">
        <f t="shared" si="22"/>
        <v>799</v>
      </c>
      <c r="DZ54" s="294">
        <f t="shared" si="22"/>
        <v>2041</v>
      </c>
      <c r="EA54" s="293">
        <f t="shared" si="22"/>
        <v>3612</v>
      </c>
      <c r="EB54" s="293">
        <f t="shared" si="22"/>
        <v>391</v>
      </c>
      <c r="EC54" s="293">
        <f t="shared" si="22"/>
        <v>0</v>
      </c>
      <c r="ED54" s="293">
        <f t="shared" si="22"/>
        <v>0</v>
      </c>
      <c r="EE54" s="293">
        <f aca="true" t="shared" si="23" ref="EE54:FC54">SUM(EE5:EE53)</f>
        <v>4003</v>
      </c>
      <c r="EF54" s="293">
        <f t="shared" si="23"/>
        <v>0</v>
      </c>
      <c r="EG54" s="293">
        <f t="shared" si="23"/>
        <v>0</v>
      </c>
      <c r="EH54" s="293">
        <f t="shared" si="23"/>
        <v>0</v>
      </c>
      <c r="EI54" s="293">
        <f t="shared" si="23"/>
        <v>0</v>
      </c>
      <c r="EJ54" s="293">
        <f t="shared" si="23"/>
        <v>0</v>
      </c>
      <c r="EK54" s="293">
        <f t="shared" si="23"/>
        <v>0</v>
      </c>
      <c r="EL54" s="293">
        <f t="shared" si="23"/>
        <v>0</v>
      </c>
      <c r="EM54" s="293">
        <f t="shared" si="23"/>
        <v>0</v>
      </c>
      <c r="EN54" s="293">
        <f t="shared" si="23"/>
        <v>0</v>
      </c>
      <c r="EO54" s="293">
        <f t="shared" si="23"/>
        <v>0</v>
      </c>
      <c r="EP54" s="293">
        <f t="shared" si="23"/>
        <v>0</v>
      </c>
      <c r="EQ54" s="293">
        <f t="shared" si="23"/>
        <v>0</v>
      </c>
      <c r="ER54" s="293">
        <f t="shared" si="23"/>
        <v>0</v>
      </c>
      <c r="ES54" s="293">
        <f t="shared" si="23"/>
        <v>0</v>
      </c>
      <c r="ET54" s="293">
        <f t="shared" si="23"/>
        <v>164535.21193894578</v>
      </c>
      <c r="EU54" s="293">
        <f t="shared" si="23"/>
        <v>240219.36414263115</v>
      </c>
      <c r="EV54" s="293">
        <f t="shared" si="23"/>
        <v>404754.57608157676</v>
      </c>
      <c r="EW54" s="293">
        <f t="shared" si="23"/>
        <v>47</v>
      </c>
      <c r="EX54" s="293">
        <f t="shared" si="23"/>
        <v>47</v>
      </c>
      <c r="EY54" s="293">
        <f t="shared" si="23"/>
        <v>47</v>
      </c>
      <c r="EZ54" s="293">
        <f t="shared" si="23"/>
        <v>47</v>
      </c>
      <c r="FA54" s="294">
        <f t="shared" si="23"/>
        <v>1250</v>
      </c>
      <c r="FB54" s="294">
        <f t="shared" si="23"/>
        <v>31</v>
      </c>
      <c r="FC54" s="295">
        <f t="shared" si="23"/>
        <v>404133.48315753904</v>
      </c>
      <c r="FG54" s="209"/>
    </row>
    <row r="55" spans="1:179" s="191" customFormat="1" ht="24.75" customHeight="1" thickBot="1">
      <c r="A55" s="145">
        <v>49</v>
      </c>
      <c r="B55" s="145" t="str">
        <f t="shared" si="18"/>
        <v>IC</v>
      </c>
      <c r="C55" s="145" t="s">
        <v>135</v>
      </c>
      <c r="D55" s="143" t="s">
        <v>136</v>
      </c>
      <c r="E55" s="146" t="s">
        <v>610</v>
      </c>
      <c r="F55" s="146" t="s">
        <v>137</v>
      </c>
      <c r="G55" s="147">
        <v>3</v>
      </c>
      <c r="H55" s="147">
        <v>69</v>
      </c>
      <c r="I55" s="147">
        <v>6</v>
      </c>
      <c r="J55" s="147"/>
      <c r="K55" s="147">
        <v>6</v>
      </c>
      <c r="L55" s="147">
        <v>11</v>
      </c>
      <c r="M55" s="147">
        <v>170</v>
      </c>
      <c r="N55" s="147">
        <v>21</v>
      </c>
      <c r="O55" s="147"/>
      <c r="P55" s="147">
        <v>21</v>
      </c>
      <c r="Q55" s="147">
        <v>8</v>
      </c>
      <c r="R55" s="147">
        <v>104</v>
      </c>
      <c r="S55" s="147">
        <v>15</v>
      </c>
      <c r="T55" s="147">
        <v>1</v>
      </c>
      <c r="U55" s="147">
        <v>16</v>
      </c>
      <c r="V55" s="147">
        <v>14</v>
      </c>
      <c r="W55" s="147">
        <v>3</v>
      </c>
      <c r="X55" s="147">
        <v>78</v>
      </c>
      <c r="Y55" s="147">
        <v>7</v>
      </c>
      <c r="Z55" s="147"/>
      <c r="AA55" s="147">
        <v>7</v>
      </c>
      <c r="AB55" s="147">
        <v>11</v>
      </c>
      <c r="AC55" s="147">
        <v>170</v>
      </c>
      <c r="AD55" s="147">
        <v>22</v>
      </c>
      <c r="AE55" s="147"/>
      <c r="AF55" s="147">
        <v>22</v>
      </c>
      <c r="AG55" s="147">
        <v>8</v>
      </c>
      <c r="AH55" s="147">
        <v>104</v>
      </c>
      <c r="AI55" s="147">
        <v>18</v>
      </c>
      <c r="AJ55" s="147">
        <v>2</v>
      </c>
      <c r="AK55" s="147">
        <v>20</v>
      </c>
      <c r="AL55" s="147">
        <v>17</v>
      </c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  <c r="BI55" s="147"/>
      <c r="BJ55" s="147"/>
      <c r="BK55" s="147"/>
      <c r="BL55" s="147"/>
      <c r="BM55" s="147"/>
      <c r="BN55" s="147"/>
      <c r="BO55" s="147"/>
      <c r="BP55" s="147"/>
      <c r="BQ55" s="147"/>
      <c r="BR55" s="147"/>
      <c r="BS55" s="147"/>
      <c r="BT55" s="147"/>
      <c r="BU55" s="147"/>
      <c r="BV55" s="147"/>
      <c r="BW55" s="147">
        <f t="shared" si="6"/>
        <v>22</v>
      </c>
      <c r="BX55" s="147">
        <f t="shared" si="7"/>
        <v>352</v>
      </c>
      <c r="BY55" s="147">
        <f t="shared" si="8"/>
        <v>49</v>
      </c>
      <c r="BZ55" s="147">
        <f t="shared" si="9"/>
        <v>17</v>
      </c>
      <c r="CA55" s="148">
        <f t="shared" si="10"/>
        <v>1</v>
      </c>
      <c r="CB55" s="296" t="s">
        <v>136</v>
      </c>
      <c r="CC55" s="297" t="s">
        <v>860</v>
      </c>
      <c r="CD55" s="298" t="s">
        <v>861</v>
      </c>
      <c r="CE55" s="299">
        <v>7753.906393425486</v>
      </c>
      <c r="CF55" s="149">
        <v>365</v>
      </c>
      <c r="CG55" s="149">
        <v>23</v>
      </c>
      <c r="CH55" s="144">
        <v>367</v>
      </c>
      <c r="CI55" s="144">
        <v>24</v>
      </c>
      <c r="CJ55" s="144">
        <v>-2</v>
      </c>
      <c r="CK55" s="144">
        <v>-1</v>
      </c>
      <c r="CL55" s="150">
        <f t="shared" si="11"/>
        <v>-13</v>
      </c>
      <c r="CM55" s="150">
        <f t="shared" si="12"/>
        <v>-1</v>
      </c>
      <c r="CN55" s="300">
        <v>7294.567462218747</v>
      </c>
      <c r="CO55" s="286">
        <v>5133.534820556239</v>
      </c>
      <c r="CP55" s="148">
        <f t="shared" si="17"/>
        <v>1</v>
      </c>
      <c r="CQ55" s="301" t="s">
        <v>33</v>
      </c>
      <c r="CR55" s="301" t="s">
        <v>861</v>
      </c>
      <c r="CS55" s="301" t="s">
        <v>1151</v>
      </c>
      <c r="CT55" s="301" t="s">
        <v>136</v>
      </c>
      <c r="CU55" s="301" t="s">
        <v>1248</v>
      </c>
      <c r="CV55" s="302">
        <v>82</v>
      </c>
      <c r="CW55" s="302">
        <v>0</v>
      </c>
      <c r="CX55" s="302">
        <v>4</v>
      </c>
      <c r="CY55" s="302">
        <v>8</v>
      </c>
      <c r="CZ55" s="302">
        <v>0</v>
      </c>
      <c r="DA55" s="302">
        <v>8</v>
      </c>
      <c r="DB55" s="303">
        <v>171</v>
      </c>
      <c r="DC55" s="303">
        <v>1</v>
      </c>
      <c r="DD55" s="303">
        <v>11</v>
      </c>
      <c r="DE55" s="303">
        <v>22</v>
      </c>
      <c r="DF55" s="303">
        <v>0</v>
      </c>
      <c r="DG55" s="303">
        <v>0</v>
      </c>
      <c r="DH55" s="303">
        <v>0</v>
      </c>
      <c r="DI55" s="303">
        <v>22</v>
      </c>
      <c r="DJ55" s="304">
        <v>98</v>
      </c>
      <c r="DK55" s="304">
        <v>1</v>
      </c>
      <c r="DL55" s="304">
        <v>7</v>
      </c>
      <c r="DM55" s="304">
        <v>11</v>
      </c>
      <c r="DN55" s="304">
        <v>0</v>
      </c>
      <c r="DO55" s="304">
        <v>0</v>
      </c>
      <c r="DP55" s="304">
        <v>0</v>
      </c>
      <c r="DQ55" s="304">
        <v>11</v>
      </c>
      <c r="DR55" s="305">
        <v>0</v>
      </c>
      <c r="DS55" s="305">
        <v>0</v>
      </c>
      <c r="DT55" s="305">
        <v>0</v>
      </c>
      <c r="DU55" s="305">
        <v>0</v>
      </c>
      <c r="DV55" s="305">
        <v>0</v>
      </c>
      <c r="DW55" s="305">
        <v>0</v>
      </c>
      <c r="DX55" s="306">
        <v>351</v>
      </c>
      <c r="DY55" s="306">
        <v>2</v>
      </c>
      <c r="DZ55" s="306">
        <v>22</v>
      </c>
      <c r="EA55" s="307">
        <v>41</v>
      </c>
      <c r="EB55" s="307">
        <v>0</v>
      </c>
      <c r="EC55" s="307">
        <v>0</v>
      </c>
      <c r="ED55" s="307">
        <v>0</v>
      </c>
      <c r="EE55" s="306">
        <v>41</v>
      </c>
      <c r="EF55" s="308"/>
      <c r="EG55" s="308"/>
      <c r="EH55" s="308"/>
      <c r="EI55" s="308"/>
      <c r="EJ55" s="308"/>
      <c r="EK55" s="308"/>
      <c r="EL55" s="308"/>
      <c r="EM55" s="308"/>
      <c r="EN55" s="308"/>
      <c r="EO55" s="308"/>
      <c r="EP55" s="308"/>
      <c r="EQ55" s="308"/>
      <c r="ER55" s="308"/>
      <c r="ES55" s="308"/>
      <c r="ET55" s="309">
        <v>1336.497001618774</v>
      </c>
      <c r="EU55" s="309">
        <v>2631.232949591785</v>
      </c>
      <c r="EV55" s="310">
        <v>3967.729951210559</v>
      </c>
      <c r="EW55" s="308">
        <v>1</v>
      </c>
      <c r="EX55" s="308">
        <v>1</v>
      </c>
      <c r="EY55" s="308">
        <v>1</v>
      </c>
      <c r="EZ55" s="308">
        <v>1</v>
      </c>
      <c r="FA55" s="172">
        <f t="shared" si="13"/>
        <v>-1</v>
      </c>
      <c r="FB55" s="172">
        <f t="shared" si="14"/>
        <v>0</v>
      </c>
      <c r="FC55" s="286">
        <f>(CO55+FA55*Foglio1!$L$17+Foglio1!$I$17*base!FB55)*(1-Foglio1!$L$27)</f>
        <v>3950.943227191438</v>
      </c>
      <c r="FD55" s="203"/>
      <c r="FE55" s="203"/>
      <c r="FF55" s="203"/>
      <c r="FH55" s="203"/>
      <c r="FI55" s="203"/>
      <c r="FJ55" s="203"/>
      <c r="FK55" s="203"/>
      <c r="FL55" s="203"/>
      <c r="FM55" s="203"/>
      <c r="FN55" s="203"/>
      <c r="FO55" s="203"/>
      <c r="FP55" s="203"/>
      <c r="FQ55" s="203"/>
      <c r="FR55" s="203"/>
      <c r="FS55" s="203"/>
      <c r="FT55" s="203"/>
      <c r="FU55" s="203"/>
      <c r="FV55" s="203"/>
      <c r="FW55" s="203"/>
    </row>
    <row r="56" spans="1:179" s="191" customFormat="1" ht="24.75" customHeight="1">
      <c r="A56" s="145">
        <v>50</v>
      </c>
      <c r="B56" s="145" t="str">
        <f t="shared" si="18"/>
        <v>IC</v>
      </c>
      <c r="C56" s="145" t="s">
        <v>135</v>
      </c>
      <c r="D56" s="143" t="s">
        <v>138</v>
      </c>
      <c r="E56" s="146" t="s">
        <v>611</v>
      </c>
      <c r="F56" s="146" t="s">
        <v>139</v>
      </c>
      <c r="G56" s="147">
        <v>8</v>
      </c>
      <c r="H56" s="147">
        <v>184</v>
      </c>
      <c r="I56" s="147">
        <v>14</v>
      </c>
      <c r="J56" s="147">
        <v>1</v>
      </c>
      <c r="K56" s="147">
        <v>15</v>
      </c>
      <c r="L56" s="147">
        <v>20</v>
      </c>
      <c r="M56" s="147">
        <v>352</v>
      </c>
      <c r="N56" s="147">
        <v>30</v>
      </c>
      <c r="O56" s="147">
        <v>1</v>
      </c>
      <c r="P56" s="147">
        <v>31</v>
      </c>
      <c r="Q56" s="147">
        <v>11</v>
      </c>
      <c r="R56" s="147">
        <v>220</v>
      </c>
      <c r="S56" s="147">
        <v>20</v>
      </c>
      <c r="T56" s="147">
        <v>1</v>
      </c>
      <c r="U56" s="147">
        <v>21</v>
      </c>
      <c r="V56" s="147">
        <v>13</v>
      </c>
      <c r="W56" s="147">
        <v>8</v>
      </c>
      <c r="X56" s="147">
        <v>191</v>
      </c>
      <c r="Y56" s="147">
        <v>19</v>
      </c>
      <c r="Z56" s="147">
        <v>1</v>
      </c>
      <c r="AA56" s="147">
        <v>20</v>
      </c>
      <c r="AB56" s="147">
        <v>20</v>
      </c>
      <c r="AC56" s="147">
        <v>348</v>
      </c>
      <c r="AD56" s="147">
        <v>34</v>
      </c>
      <c r="AE56" s="147">
        <v>2</v>
      </c>
      <c r="AF56" s="147">
        <v>36</v>
      </c>
      <c r="AG56" s="147">
        <v>11</v>
      </c>
      <c r="AH56" s="147">
        <v>215</v>
      </c>
      <c r="AI56" s="147">
        <v>28</v>
      </c>
      <c r="AJ56" s="147">
        <v>2</v>
      </c>
      <c r="AK56" s="147">
        <v>30</v>
      </c>
      <c r="AL56" s="147">
        <v>22</v>
      </c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47"/>
      <c r="BO56" s="147"/>
      <c r="BP56" s="147"/>
      <c r="BQ56" s="147"/>
      <c r="BR56" s="147"/>
      <c r="BS56" s="147"/>
      <c r="BT56" s="147"/>
      <c r="BU56" s="147"/>
      <c r="BV56" s="147"/>
      <c r="BW56" s="147">
        <f t="shared" si="6"/>
        <v>39</v>
      </c>
      <c r="BX56" s="147">
        <f t="shared" si="7"/>
        <v>754</v>
      </c>
      <c r="BY56" s="147">
        <f t="shared" si="8"/>
        <v>86</v>
      </c>
      <c r="BZ56" s="147">
        <f t="shared" si="9"/>
        <v>22</v>
      </c>
      <c r="CA56" s="148">
        <f t="shared" si="10"/>
        <v>1</v>
      </c>
      <c r="CB56" s="296" t="s">
        <v>138</v>
      </c>
      <c r="CC56" s="297" t="s">
        <v>853</v>
      </c>
      <c r="CD56" s="298" t="s">
        <v>854</v>
      </c>
      <c r="CE56" s="299">
        <v>14016.860504754308</v>
      </c>
      <c r="CF56" s="149">
        <v>754</v>
      </c>
      <c r="CG56" s="149">
        <v>41</v>
      </c>
      <c r="CH56" s="144">
        <v>756</v>
      </c>
      <c r="CI56" s="144">
        <v>42</v>
      </c>
      <c r="CJ56" s="144">
        <v>-2</v>
      </c>
      <c r="CK56" s="144">
        <v>-1</v>
      </c>
      <c r="CL56" s="150">
        <f t="shared" si="11"/>
        <v>0</v>
      </c>
      <c r="CM56" s="150">
        <f t="shared" si="12"/>
        <v>-2</v>
      </c>
      <c r="CN56" s="300">
        <v>13485.734311287677</v>
      </c>
      <c r="CO56" s="286">
        <v>9560.935565196603</v>
      </c>
      <c r="CP56" s="148">
        <f t="shared" si="17"/>
        <v>1</v>
      </c>
      <c r="CQ56" s="151" t="s">
        <v>33</v>
      </c>
      <c r="CR56" s="151" t="s">
        <v>854</v>
      </c>
      <c r="CS56" s="151" t="s">
        <v>1151</v>
      </c>
      <c r="CT56" s="151" t="s">
        <v>138</v>
      </c>
      <c r="CU56" s="151" t="s">
        <v>1249</v>
      </c>
      <c r="CV56" s="152">
        <v>193</v>
      </c>
      <c r="CW56" s="153">
        <v>0</v>
      </c>
      <c r="CX56" s="153">
        <v>8</v>
      </c>
      <c r="CY56" s="153">
        <v>16</v>
      </c>
      <c r="CZ56" s="153">
        <v>0</v>
      </c>
      <c r="DA56" s="154">
        <v>16</v>
      </c>
      <c r="DB56" s="155">
        <v>338</v>
      </c>
      <c r="DC56" s="156">
        <v>6</v>
      </c>
      <c r="DD56" s="156">
        <v>19</v>
      </c>
      <c r="DE56" s="156">
        <v>29</v>
      </c>
      <c r="DF56" s="156">
        <v>3</v>
      </c>
      <c r="DG56" s="156">
        <v>0</v>
      </c>
      <c r="DH56" s="156">
        <v>0</v>
      </c>
      <c r="DI56" s="157">
        <v>32</v>
      </c>
      <c r="DJ56" s="158">
        <v>210</v>
      </c>
      <c r="DK56" s="159">
        <v>3</v>
      </c>
      <c r="DL56" s="159">
        <v>11</v>
      </c>
      <c r="DM56" s="159">
        <v>21</v>
      </c>
      <c r="DN56" s="159">
        <v>1</v>
      </c>
      <c r="DO56" s="159">
        <v>0</v>
      </c>
      <c r="DP56" s="159">
        <v>0</v>
      </c>
      <c r="DQ56" s="160">
        <v>22</v>
      </c>
      <c r="DR56" s="161">
        <v>0</v>
      </c>
      <c r="DS56" s="162">
        <v>0</v>
      </c>
      <c r="DT56" s="162">
        <v>0</v>
      </c>
      <c r="DU56" s="162">
        <v>0</v>
      </c>
      <c r="DV56" s="162">
        <v>0</v>
      </c>
      <c r="DW56" s="163">
        <v>0</v>
      </c>
      <c r="DX56" s="164">
        <v>741</v>
      </c>
      <c r="DY56" s="165">
        <v>9</v>
      </c>
      <c r="DZ56" s="165">
        <v>38</v>
      </c>
      <c r="EA56" s="166">
        <v>66</v>
      </c>
      <c r="EB56" s="166">
        <v>4</v>
      </c>
      <c r="EC56" s="166">
        <v>0</v>
      </c>
      <c r="ED56" s="166">
        <v>0</v>
      </c>
      <c r="EE56" s="167">
        <v>70</v>
      </c>
      <c r="EF56" s="168"/>
      <c r="EG56" s="168"/>
      <c r="EH56" s="169"/>
      <c r="EI56" s="169"/>
      <c r="EJ56" s="169"/>
      <c r="EK56" s="169"/>
      <c r="EL56" s="169"/>
      <c r="EM56" s="169"/>
      <c r="EN56" s="169"/>
      <c r="EO56" s="169"/>
      <c r="EP56" s="169"/>
      <c r="EQ56" s="169"/>
      <c r="ER56" s="169"/>
      <c r="ES56" s="169"/>
      <c r="ET56" s="170">
        <v>2816.2028473276373</v>
      </c>
      <c r="EU56" s="170">
        <v>4503.14097470675</v>
      </c>
      <c r="EV56" s="171">
        <v>7319.343822034387</v>
      </c>
      <c r="EW56" s="168">
        <v>1</v>
      </c>
      <c r="EX56" s="168">
        <v>1</v>
      </c>
      <c r="EY56" s="168">
        <v>1</v>
      </c>
      <c r="EZ56" s="168">
        <v>1</v>
      </c>
      <c r="FA56" s="172">
        <f t="shared" si="13"/>
        <v>-13</v>
      </c>
      <c r="FB56" s="172">
        <f t="shared" si="14"/>
        <v>-1</v>
      </c>
      <c r="FC56" s="286">
        <f>(CO56+FA56*Foglio1!$L$17+Foglio1!$I$17*base!FB56)*(1-Foglio1!$L$27)</f>
        <v>7234.721802953602</v>
      </c>
      <c r="FD56" s="203"/>
      <c r="FE56" s="203"/>
      <c r="FF56" s="203"/>
      <c r="FH56" s="203"/>
      <c r="FI56" s="203"/>
      <c r="FJ56" s="203"/>
      <c r="FK56" s="203"/>
      <c r="FL56" s="203"/>
      <c r="FM56" s="203"/>
      <c r="FN56" s="203"/>
      <c r="FO56" s="203"/>
      <c r="FP56" s="203"/>
      <c r="FQ56" s="203"/>
      <c r="FR56" s="203"/>
      <c r="FS56" s="203"/>
      <c r="FT56" s="203"/>
      <c r="FU56" s="203"/>
      <c r="FV56" s="203"/>
      <c r="FW56" s="203"/>
    </row>
    <row r="57" spans="1:179" s="191" customFormat="1" ht="24.75" customHeight="1">
      <c r="A57" s="145">
        <v>51</v>
      </c>
      <c r="B57" s="145" t="str">
        <f t="shared" si="18"/>
        <v>IC</v>
      </c>
      <c r="C57" s="145" t="s">
        <v>135</v>
      </c>
      <c r="D57" s="143" t="s">
        <v>140</v>
      </c>
      <c r="E57" s="146" t="s">
        <v>612</v>
      </c>
      <c r="F57" s="146" t="s">
        <v>141</v>
      </c>
      <c r="G57" s="147">
        <v>6</v>
      </c>
      <c r="H57" s="147">
        <v>120</v>
      </c>
      <c r="I57" s="147">
        <v>12</v>
      </c>
      <c r="J57" s="147"/>
      <c r="K57" s="147">
        <v>12</v>
      </c>
      <c r="L57" s="147">
        <v>17</v>
      </c>
      <c r="M57" s="147">
        <v>221</v>
      </c>
      <c r="N57" s="147">
        <v>26</v>
      </c>
      <c r="O57" s="147"/>
      <c r="P57" s="147">
        <v>26</v>
      </c>
      <c r="Q57" s="147">
        <v>9</v>
      </c>
      <c r="R57" s="147">
        <v>150</v>
      </c>
      <c r="S57" s="147">
        <v>14</v>
      </c>
      <c r="T57" s="147">
        <v>0</v>
      </c>
      <c r="U57" s="147">
        <v>14</v>
      </c>
      <c r="V57" s="147">
        <v>17</v>
      </c>
      <c r="W57" s="147">
        <v>6</v>
      </c>
      <c r="X57" s="147">
        <v>123</v>
      </c>
      <c r="Y57" s="147">
        <v>14</v>
      </c>
      <c r="Z57" s="147"/>
      <c r="AA57" s="147">
        <v>14</v>
      </c>
      <c r="AB57" s="147">
        <v>17</v>
      </c>
      <c r="AC57" s="147">
        <v>221</v>
      </c>
      <c r="AD57" s="147">
        <v>32</v>
      </c>
      <c r="AE57" s="147">
        <v>2</v>
      </c>
      <c r="AF57" s="147">
        <v>34</v>
      </c>
      <c r="AG57" s="147">
        <v>9</v>
      </c>
      <c r="AH57" s="147">
        <v>151</v>
      </c>
      <c r="AI57" s="147">
        <v>32</v>
      </c>
      <c r="AJ57" s="147">
        <v>1</v>
      </c>
      <c r="AK57" s="147">
        <v>33</v>
      </c>
      <c r="AL57" s="147">
        <v>19</v>
      </c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>
        <f t="shared" si="6"/>
        <v>32</v>
      </c>
      <c r="BX57" s="147">
        <f t="shared" si="7"/>
        <v>495</v>
      </c>
      <c r="BY57" s="147">
        <f t="shared" si="8"/>
        <v>81</v>
      </c>
      <c r="BZ57" s="147">
        <f t="shared" si="9"/>
        <v>19</v>
      </c>
      <c r="CA57" s="148">
        <f t="shared" si="10"/>
        <v>1</v>
      </c>
      <c r="CB57" s="296" t="s">
        <v>140</v>
      </c>
      <c r="CC57" s="297" t="s">
        <v>847</v>
      </c>
      <c r="CD57" s="298" t="s">
        <v>848</v>
      </c>
      <c r="CE57" s="299">
        <v>10339.256119349813</v>
      </c>
      <c r="CF57" s="149">
        <v>495</v>
      </c>
      <c r="CG57" s="149">
        <v>31</v>
      </c>
      <c r="CH57" s="144">
        <v>516</v>
      </c>
      <c r="CI57" s="144">
        <v>32</v>
      </c>
      <c r="CJ57" s="144">
        <v>-21</v>
      </c>
      <c r="CK57" s="144">
        <v>-1</v>
      </c>
      <c r="CL57" s="150">
        <f t="shared" si="11"/>
        <v>0</v>
      </c>
      <c r="CM57" s="150">
        <f t="shared" si="12"/>
        <v>1</v>
      </c>
      <c r="CN57" s="300">
        <v>9636.06614197369</v>
      </c>
      <c r="CO57" s="286">
        <v>7101.678514958227</v>
      </c>
      <c r="CP57" s="148">
        <f t="shared" si="17"/>
        <v>1</v>
      </c>
      <c r="CQ57" s="151" t="s">
        <v>33</v>
      </c>
      <c r="CR57" s="151" t="s">
        <v>848</v>
      </c>
      <c r="CS57" s="151" t="s">
        <v>1151</v>
      </c>
      <c r="CT57" s="151" t="s">
        <v>140</v>
      </c>
      <c r="CU57" s="151" t="s">
        <v>1250</v>
      </c>
      <c r="CV57" s="152">
        <v>112</v>
      </c>
      <c r="CW57" s="153">
        <v>0</v>
      </c>
      <c r="CX57" s="153">
        <v>5</v>
      </c>
      <c r="CY57" s="153">
        <v>9</v>
      </c>
      <c r="CZ57" s="153">
        <v>0</v>
      </c>
      <c r="DA57" s="154">
        <v>9</v>
      </c>
      <c r="DB57" s="155">
        <v>224</v>
      </c>
      <c r="DC57" s="156">
        <v>1</v>
      </c>
      <c r="DD57" s="156">
        <v>17</v>
      </c>
      <c r="DE57" s="156">
        <v>27</v>
      </c>
      <c r="DF57" s="156">
        <v>1</v>
      </c>
      <c r="DG57" s="156">
        <v>0</v>
      </c>
      <c r="DH57" s="156">
        <v>0</v>
      </c>
      <c r="DI57" s="157">
        <v>28</v>
      </c>
      <c r="DJ57" s="158">
        <v>143</v>
      </c>
      <c r="DK57" s="159">
        <v>2</v>
      </c>
      <c r="DL57" s="159">
        <v>9</v>
      </c>
      <c r="DM57" s="159">
        <v>19</v>
      </c>
      <c r="DN57" s="159">
        <v>1</v>
      </c>
      <c r="DO57" s="159">
        <v>0</v>
      </c>
      <c r="DP57" s="159">
        <v>0</v>
      </c>
      <c r="DQ57" s="160">
        <v>20</v>
      </c>
      <c r="DR57" s="161">
        <v>0</v>
      </c>
      <c r="DS57" s="162">
        <v>0</v>
      </c>
      <c r="DT57" s="162">
        <v>0</v>
      </c>
      <c r="DU57" s="162">
        <v>0</v>
      </c>
      <c r="DV57" s="162">
        <v>0</v>
      </c>
      <c r="DW57" s="163">
        <v>0</v>
      </c>
      <c r="DX57" s="164">
        <v>479</v>
      </c>
      <c r="DY57" s="165">
        <v>3</v>
      </c>
      <c r="DZ57" s="165">
        <v>31</v>
      </c>
      <c r="EA57" s="166">
        <v>55</v>
      </c>
      <c r="EB57" s="166">
        <v>2</v>
      </c>
      <c r="EC57" s="166">
        <v>0</v>
      </c>
      <c r="ED57" s="166">
        <v>0</v>
      </c>
      <c r="EE57" s="167">
        <v>57</v>
      </c>
      <c r="EF57" s="168"/>
      <c r="EG57" s="168"/>
      <c r="EH57" s="169"/>
      <c r="EI57" s="169"/>
      <c r="EJ57" s="169"/>
      <c r="EK57" s="169"/>
      <c r="EL57" s="169"/>
      <c r="EM57" s="169"/>
      <c r="EN57" s="169"/>
      <c r="EO57" s="169"/>
      <c r="EP57" s="169"/>
      <c r="EQ57" s="169"/>
      <c r="ER57" s="169"/>
      <c r="ES57" s="169"/>
      <c r="ET57" s="170">
        <v>1834.4267599657458</v>
      </c>
      <c r="EU57" s="170">
        <v>3653.3039373362394</v>
      </c>
      <c r="EV57" s="171">
        <v>5487.730697301985</v>
      </c>
      <c r="EW57" s="168">
        <v>1</v>
      </c>
      <c r="EX57" s="168">
        <v>1</v>
      </c>
      <c r="EY57" s="168">
        <v>1</v>
      </c>
      <c r="EZ57" s="168">
        <v>1</v>
      </c>
      <c r="FA57" s="172">
        <f t="shared" si="13"/>
        <v>-16</v>
      </c>
      <c r="FB57" s="172">
        <f t="shared" si="14"/>
        <v>-1</v>
      </c>
      <c r="FC57" s="286">
        <f>(CO57+FA57*Foglio1!$L$17+Foglio1!$I$17*base!FB57)*(1-Foglio1!$L$27)</f>
        <v>5331.745055151129</v>
      </c>
      <c r="FD57" s="203"/>
      <c r="FE57" s="203"/>
      <c r="FF57" s="203"/>
      <c r="FH57" s="203"/>
      <c r="FI57" s="203"/>
      <c r="FJ57" s="203"/>
      <c r="FK57" s="203"/>
      <c r="FL57" s="203"/>
      <c r="FM57" s="203"/>
      <c r="FN57" s="203"/>
      <c r="FO57" s="203"/>
      <c r="FP57" s="203"/>
      <c r="FQ57" s="203"/>
      <c r="FR57" s="203"/>
      <c r="FS57" s="203"/>
      <c r="FT57" s="203"/>
      <c r="FU57" s="203"/>
      <c r="FV57" s="203"/>
      <c r="FW57" s="203"/>
    </row>
    <row r="58" spans="1:179" s="191" customFormat="1" ht="24.75" customHeight="1">
      <c r="A58" s="145">
        <v>52</v>
      </c>
      <c r="B58" s="145" t="str">
        <f t="shared" si="18"/>
        <v>EE</v>
      </c>
      <c r="C58" s="145" t="s">
        <v>135</v>
      </c>
      <c r="D58" s="143" t="s">
        <v>142</v>
      </c>
      <c r="E58" s="146" t="s">
        <v>613</v>
      </c>
      <c r="F58" s="146" t="s">
        <v>143</v>
      </c>
      <c r="G58" s="147">
        <v>14</v>
      </c>
      <c r="H58" s="147">
        <v>303</v>
      </c>
      <c r="I58" s="147">
        <v>28</v>
      </c>
      <c r="J58" s="147">
        <v>1</v>
      </c>
      <c r="K58" s="147">
        <v>29</v>
      </c>
      <c r="L58" s="147">
        <v>30</v>
      </c>
      <c r="M58" s="147">
        <v>593</v>
      </c>
      <c r="N58" s="147">
        <v>45</v>
      </c>
      <c r="O58" s="147">
        <v>4</v>
      </c>
      <c r="P58" s="147">
        <v>49</v>
      </c>
      <c r="Q58" s="147"/>
      <c r="R58" s="147"/>
      <c r="S58" s="147"/>
      <c r="T58" s="147"/>
      <c r="U58" s="147">
        <v>0</v>
      </c>
      <c r="V58" s="147">
        <v>13</v>
      </c>
      <c r="W58" s="147">
        <v>14</v>
      </c>
      <c r="X58" s="147">
        <v>311</v>
      </c>
      <c r="Y58" s="147">
        <v>29</v>
      </c>
      <c r="Z58" s="147">
        <v>1</v>
      </c>
      <c r="AA58" s="147">
        <v>30</v>
      </c>
      <c r="AB58" s="147">
        <v>30</v>
      </c>
      <c r="AC58" s="147">
        <v>596</v>
      </c>
      <c r="AD58" s="147">
        <v>47</v>
      </c>
      <c r="AE58" s="147">
        <v>7</v>
      </c>
      <c r="AF58" s="147">
        <v>54</v>
      </c>
      <c r="AG58" s="147"/>
      <c r="AH58" s="147"/>
      <c r="AI58" s="147"/>
      <c r="AJ58" s="147"/>
      <c r="AK58" s="147">
        <v>0</v>
      </c>
      <c r="AL58" s="147">
        <v>21</v>
      </c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47"/>
      <c r="BO58" s="147"/>
      <c r="BP58" s="147"/>
      <c r="BQ58" s="147"/>
      <c r="BR58" s="147"/>
      <c r="BS58" s="147"/>
      <c r="BT58" s="147"/>
      <c r="BU58" s="147"/>
      <c r="BV58" s="147"/>
      <c r="BW58" s="147">
        <f t="shared" si="6"/>
        <v>44</v>
      </c>
      <c r="BX58" s="147">
        <f t="shared" si="7"/>
        <v>907</v>
      </c>
      <c r="BY58" s="147">
        <f t="shared" si="8"/>
        <v>84</v>
      </c>
      <c r="BZ58" s="147">
        <f t="shared" si="9"/>
        <v>21</v>
      </c>
      <c r="CA58" s="148">
        <f t="shared" si="10"/>
        <v>1</v>
      </c>
      <c r="CB58" s="296" t="s">
        <v>142</v>
      </c>
      <c r="CC58" s="297" t="s">
        <v>556</v>
      </c>
      <c r="CD58" s="298" t="s">
        <v>33</v>
      </c>
      <c r="CE58" s="299">
        <v>13296.673624714178</v>
      </c>
      <c r="CF58" s="149">
        <v>895</v>
      </c>
      <c r="CG58" s="149">
        <v>43</v>
      </c>
      <c r="CH58" s="144">
        <v>887</v>
      </c>
      <c r="CI58" s="144">
        <v>41</v>
      </c>
      <c r="CJ58" s="144">
        <v>8</v>
      </c>
      <c r="CK58" s="144">
        <v>2</v>
      </c>
      <c r="CL58" s="150">
        <f t="shared" si="11"/>
        <v>12</v>
      </c>
      <c r="CM58" s="150">
        <f t="shared" si="12"/>
        <v>1</v>
      </c>
      <c r="CN58" s="300">
        <v>13930.286932596704</v>
      </c>
      <c r="CO58" s="286">
        <v>10260.471351299064</v>
      </c>
      <c r="CP58" s="148">
        <f t="shared" si="17"/>
        <v>1</v>
      </c>
      <c r="CQ58" s="151" t="s">
        <v>33</v>
      </c>
      <c r="CR58" s="151" t="s">
        <v>33</v>
      </c>
      <c r="CS58" s="151" t="s">
        <v>1251</v>
      </c>
      <c r="CT58" s="151" t="s">
        <v>142</v>
      </c>
      <c r="CU58" s="151" t="s">
        <v>1252</v>
      </c>
      <c r="CV58" s="152">
        <v>289</v>
      </c>
      <c r="CW58" s="153">
        <v>2</v>
      </c>
      <c r="CX58" s="153">
        <v>12</v>
      </c>
      <c r="CY58" s="153">
        <v>26</v>
      </c>
      <c r="CZ58" s="153">
        <v>1</v>
      </c>
      <c r="DA58" s="154">
        <v>27</v>
      </c>
      <c r="DB58" s="155">
        <v>579</v>
      </c>
      <c r="DC58" s="156">
        <v>13</v>
      </c>
      <c r="DD58" s="156">
        <v>30</v>
      </c>
      <c r="DE58" s="156">
        <v>45</v>
      </c>
      <c r="DF58" s="156">
        <v>7</v>
      </c>
      <c r="DG58" s="156">
        <v>0</v>
      </c>
      <c r="DH58" s="156">
        <v>0</v>
      </c>
      <c r="DI58" s="157">
        <v>52</v>
      </c>
      <c r="DJ58" s="158">
        <v>0</v>
      </c>
      <c r="DK58" s="159">
        <v>0</v>
      </c>
      <c r="DL58" s="159">
        <v>0</v>
      </c>
      <c r="DM58" s="159">
        <v>0</v>
      </c>
      <c r="DN58" s="159">
        <v>0</v>
      </c>
      <c r="DO58" s="159">
        <v>0</v>
      </c>
      <c r="DP58" s="159">
        <v>0</v>
      </c>
      <c r="DQ58" s="160">
        <v>0</v>
      </c>
      <c r="DR58" s="161">
        <v>0</v>
      </c>
      <c r="DS58" s="162">
        <v>0</v>
      </c>
      <c r="DT58" s="162">
        <v>0</v>
      </c>
      <c r="DU58" s="162">
        <v>0</v>
      </c>
      <c r="DV58" s="162">
        <v>0</v>
      </c>
      <c r="DW58" s="163">
        <v>0</v>
      </c>
      <c r="DX58" s="164">
        <v>868</v>
      </c>
      <c r="DY58" s="165">
        <v>15</v>
      </c>
      <c r="DZ58" s="165">
        <v>42</v>
      </c>
      <c r="EA58" s="166">
        <v>71</v>
      </c>
      <c r="EB58" s="166">
        <v>8</v>
      </c>
      <c r="EC58" s="166">
        <v>0</v>
      </c>
      <c r="ED58" s="166">
        <v>0</v>
      </c>
      <c r="EE58" s="167">
        <v>79</v>
      </c>
      <c r="EF58" s="168"/>
      <c r="EG58" s="168"/>
      <c r="EH58" s="169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70">
        <v>2989.63914913644</v>
      </c>
      <c r="EU58" s="170">
        <v>4384.338417278255</v>
      </c>
      <c r="EV58" s="171">
        <v>7373.9775664146955</v>
      </c>
      <c r="EW58" s="168">
        <v>1</v>
      </c>
      <c r="EX58" s="168">
        <v>1</v>
      </c>
      <c r="EY58" s="168">
        <v>1</v>
      </c>
      <c r="EZ58" s="168">
        <v>1</v>
      </c>
      <c r="FA58" s="172">
        <f t="shared" si="13"/>
        <v>-39</v>
      </c>
      <c r="FB58" s="172">
        <f t="shared" si="14"/>
        <v>-2</v>
      </c>
      <c r="FC58" s="286">
        <f>(CO58+FA58*Foglio1!$L$17+Foglio1!$I$17*base!FB58)*(1-Foglio1!$L$27)</f>
        <v>7606.027486151871</v>
      </c>
      <c r="FD58" s="203"/>
      <c r="FE58" s="203"/>
      <c r="FF58" s="203"/>
      <c r="FH58" s="203"/>
      <c r="FI58" s="203"/>
      <c r="FJ58" s="203"/>
      <c r="FK58" s="203"/>
      <c r="FL58" s="203"/>
      <c r="FM58" s="203"/>
      <c r="FN58" s="203"/>
      <c r="FO58" s="203"/>
      <c r="FP58" s="203"/>
      <c r="FQ58" s="203"/>
      <c r="FR58" s="203"/>
      <c r="FS58" s="203"/>
      <c r="FT58" s="203"/>
      <c r="FU58" s="203"/>
      <c r="FV58" s="203"/>
      <c r="FW58" s="203"/>
    </row>
    <row r="59" spans="1:179" s="191" customFormat="1" ht="24.75" customHeight="1">
      <c r="A59" s="145">
        <v>53</v>
      </c>
      <c r="B59" s="145" t="str">
        <f t="shared" si="18"/>
        <v>EE</v>
      </c>
      <c r="C59" s="145" t="s">
        <v>135</v>
      </c>
      <c r="D59" s="143" t="s">
        <v>144</v>
      </c>
      <c r="E59" s="146" t="s">
        <v>614</v>
      </c>
      <c r="F59" s="146" t="s">
        <v>143</v>
      </c>
      <c r="G59" s="147">
        <v>10</v>
      </c>
      <c r="H59" s="147">
        <v>211</v>
      </c>
      <c r="I59" s="147">
        <v>20</v>
      </c>
      <c r="J59" s="147">
        <v>2</v>
      </c>
      <c r="K59" s="147">
        <v>22</v>
      </c>
      <c r="L59" s="147">
        <v>25</v>
      </c>
      <c r="M59" s="147">
        <v>429</v>
      </c>
      <c r="N59" s="147">
        <v>43</v>
      </c>
      <c r="O59" s="147">
        <v>2</v>
      </c>
      <c r="P59" s="147">
        <v>45</v>
      </c>
      <c r="Q59" s="147"/>
      <c r="R59" s="147"/>
      <c r="S59" s="147"/>
      <c r="T59" s="147"/>
      <c r="U59" s="147">
        <v>0</v>
      </c>
      <c r="V59" s="147">
        <v>12</v>
      </c>
      <c r="W59" s="147">
        <v>10</v>
      </c>
      <c r="X59" s="147">
        <v>215</v>
      </c>
      <c r="Y59" s="147">
        <v>21</v>
      </c>
      <c r="Z59" s="147">
        <v>2</v>
      </c>
      <c r="AA59" s="147">
        <v>23</v>
      </c>
      <c r="AB59" s="147">
        <v>25</v>
      </c>
      <c r="AC59" s="147">
        <v>430</v>
      </c>
      <c r="AD59" s="147">
        <v>46</v>
      </c>
      <c r="AE59" s="147">
        <v>4</v>
      </c>
      <c r="AF59" s="147">
        <v>50</v>
      </c>
      <c r="AG59" s="147"/>
      <c r="AH59" s="147"/>
      <c r="AI59" s="147"/>
      <c r="AJ59" s="147"/>
      <c r="AK59" s="147">
        <v>0</v>
      </c>
      <c r="AL59" s="147">
        <v>17</v>
      </c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>
        <f t="shared" si="6"/>
        <v>35</v>
      </c>
      <c r="BX59" s="147">
        <f t="shared" si="7"/>
        <v>645</v>
      </c>
      <c r="BY59" s="147">
        <f t="shared" si="8"/>
        <v>73</v>
      </c>
      <c r="BZ59" s="147">
        <f t="shared" si="9"/>
        <v>17</v>
      </c>
      <c r="CA59" s="148">
        <f t="shared" si="10"/>
        <v>1</v>
      </c>
      <c r="CB59" s="296" t="s">
        <v>144</v>
      </c>
      <c r="CC59" s="297" t="s">
        <v>557</v>
      </c>
      <c r="CD59" s="298" t="s">
        <v>33</v>
      </c>
      <c r="CE59" s="299">
        <v>11366.588085886979</v>
      </c>
      <c r="CF59" s="149">
        <v>676</v>
      </c>
      <c r="CG59" s="149">
        <v>37</v>
      </c>
      <c r="CH59" s="144">
        <v>704</v>
      </c>
      <c r="CI59" s="144">
        <v>37</v>
      </c>
      <c r="CJ59" s="144">
        <v>-28</v>
      </c>
      <c r="CK59" s="144">
        <v>0</v>
      </c>
      <c r="CL59" s="150">
        <f t="shared" si="11"/>
        <v>-31</v>
      </c>
      <c r="CM59" s="150">
        <f t="shared" si="12"/>
        <v>-2</v>
      </c>
      <c r="CN59" s="300">
        <v>10920.613364416104</v>
      </c>
      <c r="CO59" s="286">
        <v>7587.589052696529</v>
      </c>
      <c r="CP59" s="148">
        <f t="shared" si="17"/>
        <v>1</v>
      </c>
      <c r="CQ59" s="151" t="s">
        <v>33</v>
      </c>
      <c r="CR59" s="151" t="s">
        <v>33</v>
      </c>
      <c r="CS59" s="151" t="s">
        <v>1251</v>
      </c>
      <c r="CT59" s="151" t="s">
        <v>144</v>
      </c>
      <c r="CU59" s="151" t="s">
        <v>1253</v>
      </c>
      <c r="CV59" s="152">
        <v>201</v>
      </c>
      <c r="CW59" s="153">
        <v>2</v>
      </c>
      <c r="CX59" s="153">
        <v>9</v>
      </c>
      <c r="CY59" s="153">
        <v>19</v>
      </c>
      <c r="CZ59" s="153">
        <v>1</v>
      </c>
      <c r="DA59" s="154">
        <v>20</v>
      </c>
      <c r="DB59" s="155">
        <v>402</v>
      </c>
      <c r="DC59" s="156">
        <v>9</v>
      </c>
      <c r="DD59" s="156">
        <v>23</v>
      </c>
      <c r="DE59" s="156">
        <v>40</v>
      </c>
      <c r="DF59" s="156">
        <v>4</v>
      </c>
      <c r="DG59" s="156">
        <v>0</v>
      </c>
      <c r="DH59" s="156">
        <v>0</v>
      </c>
      <c r="DI59" s="157">
        <v>44</v>
      </c>
      <c r="DJ59" s="158">
        <v>0</v>
      </c>
      <c r="DK59" s="159">
        <v>0</v>
      </c>
      <c r="DL59" s="159">
        <v>0</v>
      </c>
      <c r="DM59" s="159">
        <v>0</v>
      </c>
      <c r="DN59" s="159">
        <v>0</v>
      </c>
      <c r="DO59" s="159">
        <v>0</v>
      </c>
      <c r="DP59" s="159">
        <v>0</v>
      </c>
      <c r="DQ59" s="160">
        <v>0</v>
      </c>
      <c r="DR59" s="161">
        <v>0</v>
      </c>
      <c r="DS59" s="162">
        <v>0</v>
      </c>
      <c r="DT59" s="162">
        <v>0</v>
      </c>
      <c r="DU59" s="162">
        <v>0</v>
      </c>
      <c r="DV59" s="162">
        <v>0</v>
      </c>
      <c r="DW59" s="163">
        <v>0</v>
      </c>
      <c r="DX59" s="164">
        <v>603</v>
      </c>
      <c r="DY59" s="165">
        <v>11</v>
      </c>
      <c r="DZ59" s="165">
        <v>32</v>
      </c>
      <c r="EA59" s="166">
        <v>59</v>
      </c>
      <c r="EB59" s="166">
        <v>5</v>
      </c>
      <c r="EC59" s="166">
        <v>0</v>
      </c>
      <c r="ED59" s="166">
        <v>0</v>
      </c>
      <c r="EE59" s="167">
        <v>64</v>
      </c>
      <c r="EF59" s="168"/>
      <c r="EG59" s="168"/>
      <c r="EH59" s="169"/>
      <c r="EI59" s="169"/>
      <c r="EJ59" s="169"/>
      <c r="EK59" s="169"/>
      <c r="EL59" s="169"/>
      <c r="EM59" s="169"/>
      <c r="EN59" s="169"/>
      <c r="EO59" s="169"/>
      <c r="EP59" s="169"/>
      <c r="EQ59" s="169"/>
      <c r="ER59" s="169"/>
      <c r="ES59" s="169"/>
      <c r="ET59" s="170">
        <v>2076.8006801357105</v>
      </c>
      <c r="EU59" s="170">
        <v>3338.418091843154</v>
      </c>
      <c r="EV59" s="171">
        <v>5415.218771978864</v>
      </c>
      <c r="EW59" s="168">
        <v>1</v>
      </c>
      <c r="EX59" s="168">
        <v>1</v>
      </c>
      <c r="EY59" s="168">
        <v>1</v>
      </c>
      <c r="EZ59" s="168">
        <v>1</v>
      </c>
      <c r="FA59" s="172">
        <f t="shared" si="13"/>
        <v>-42</v>
      </c>
      <c r="FB59" s="172">
        <f t="shared" si="14"/>
        <v>-3</v>
      </c>
      <c r="FC59" s="286">
        <f>(CO59+FA59*Foglio1!$L$17+Foglio1!$I$17*base!FB59)*(1-Foglio1!$L$27)</f>
        <v>5447.624588506842</v>
      </c>
      <c r="FD59" s="203"/>
      <c r="FE59" s="203"/>
      <c r="FF59" s="203"/>
      <c r="FH59" s="203"/>
      <c r="FI59" s="203"/>
      <c r="FJ59" s="203"/>
      <c r="FK59" s="203"/>
      <c r="FL59" s="203"/>
      <c r="FM59" s="203"/>
      <c r="FN59" s="203"/>
      <c r="FO59" s="203"/>
      <c r="FP59" s="203"/>
      <c r="FQ59" s="203"/>
      <c r="FR59" s="203"/>
      <c r="FS59" s="203"/>
      <c r="FT59" s="203"/>
      <c r="FU59" s="203"/>
      <c r="FV59" s="203"/>
      <c r="FW59" s="203"/>
    </row>
    <row r="60" spans="1:179" s="191" customFormat="1" ht="24.75" customHeight="1">
      <c r="A60" s="145">
        <v>54</v>
      </c>
      <c r="B60" s="145" t="str">
        <f t="shared" si="18"/>
        <v>EE</v>
      </c>
      <c r="C60" s="145" t="s">
        <v>135</v>
      </c>
      <c r="D60" s="143" t="s">
        <v>145</v>
      </c>
      <c r="E60" s="146" t="s">
        <v>615</v>
      </c>
      <c r="F60" s="146" t="s">
        <v>143</v>
      </c>
      <c r="G60" s="147">
        <v>8</v>
      </c>
      <c r="H60" s="147">
        <v>180</v>
      </c>
      <c r="I60" s="147">
        <v>16</v>
      </c>
      <c r="J60" s="147"/>
      <c r="K60" s="147">
        <v>16</v>
      </c>
      <c r="L60" s="147">
        <v>29</v>
      </c>
      <c r="M60" s="147">
        <v>597</v>
      </c>
      <c r="N60" s="147">
        <v>47</v>
      </c>
      <c r="O60" s="147"/>
      <c r="P60" s="147">
        <v>47</v>
      </c>
      <c r="Q60" s="147"/>
      <c r="R60" s="147"/>
      <c r="S60" s="147"/>
      <c r="T60" s="147"/>
      <c r="U60" s="147">
        <v>0</v>
      </c>
      <c r="V60" s="147">
        <v>14</v>
      </c>
      <c r="W60" s="147">
        <v>8</v>
      </c>
      <c r="X60" s="147">
        <v>172</v>
      </c>
      <c r="Y60" s="147">
        <v>17</v>
      </c>
      <c r="Z60" s="147"/>
      <c r="AA60" s="147">
        <v>17</v>
      </c>
      <c r="AB60" s="147">
        <v>29</v>
      </c>
      <c r="AC60" s="147">
        <v>598</v>
      </c>
      <c r="AD60" s="147">
        <v>49</v>
      </c>
      <c r="AE60" s="147">
        <v>2</v>
      </c>
      <c r="AF60" s="147">
        <v>51</v>
      </c>
      <c r="AG60" s="147"/>
      <c r="AH60" s="147"/>
      <c r="AI60" s="147"/>
      <c r="AJ60" s="147"/>
      <c r="AK60" s="147">
        <v>0</v>
      </c>
      <c r="AL60" s="147">
        <v>18</v>
      </c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47"/>
      <c r="BO60" s="147"/>
      <c r="BP60" s="147"/>
      <c r="BQ60" s="147"/>
      <c r="BR60" s="147"/>
      <c r="BS60" s="147"/>
      <c r="BT60" s="147"/>
      <c r="BU60" s="147"/>
      <c r="BV60" s="147"/>
      <c r="BW60" s="147">
        <f t="shared" si="6"/>
        <v>37</v>
      </c>
      <c r="BX60" s="147">
        <f t="shared" si="7"/>
        <v>770</v>
      </c>
      <c r="BY60" s="147">
        <f t="shared" si="8"/>
        <v>68</v>
      </c>
      <c r="BZ60" s="147">
        <f t="shared" si="9"/>
        <v>18</v>
      </c>
      <c r="CA60" s="148">
        <f t="shared" si="10"/>
        <v>1</v>
      </c>
      <c r="CB60" s="296" t="s">
        <v>145</v>
      </c>
      <c r="CC60" s="297" t="s">
        <v>843</v>
      </c>
      <c r="CD60" s="298" t="s">
        <v>33</v>
      </c>
      <c r="CE60" s="299">
        <v>11339.256858754172</v>
      </c>
      <c r="CF60" s="149">
        <v>782</v>
      </c>
      <c r="CG60" s="149">
        <v>37</v>
      </c>
      <c r="CH60" s="144">
        <v>734</v>
      </c>
      <c r="CI60" s="144">
        <v>36</v>
      </c>
      <c r="CJ60" s="144">
        <v>48</v>
      </c>
      <c r="CK60" s="144">
        <v>1</v>
      </c>
      <c r="CL60" s="150">
        <f t="shared" si="11"/>
        <v>-12</v>
      </c>
      <c r="CM60" s="150">
        <f t="shared" si="12"/>
        <v>0</v>
      </c>
      <c r="CN60" s="300">
        <v>12098.377252280421</v>
      </c>
      <c r="CO60" s="286">
        <v>8733.26659167759</v>
      </c>
      <c r="CP60" s="148">
        <f t="shared" si="17"/>
        <v>1</v>
      </c>
      <c r="CQ60" s="151" t="s">
        <v>33</v>
      </c>
      <c r="CR60" s="151" t="s">
        <v>33</v>
      </c>
      <c r="CS60" s="151" t="s">
        <v>1251</v>
      </c>
      <c r="CT60" s="151" t="s">
        <v>145</v>
      </c>
      <c r="CU60" s="151" t="s">
        <v>1254</v>
      </c>
      <c r="CV60" s="152">
        <v>179</v>
      </c>
      <c r="CW60" s="153">
        <v>1</v>
      </c>
      <c r="CX60" s="153">
        <v>7</v>
      </c>
      <c r="CY60" s="153">
        <v>16</v>
      </c>
      <c r="CZ60" s="153">
        <v>0</v>
      </c>
      <c r="DA60" s="154">
        <v>16</v>
      </c>
      <c r="DB60" s="155">
        <v>598</v>
      </c>
      <c r="DC60" s="156">
        <v>4</v>
      </c>
      <c r="DD60" s="156">
        <v>28</v>
      </c>
      <c r="DE60" s="156">
        <v>49</v>
      </c>
      <c r="DF60" s="156">
        <v>2</v>
      </c>
      <c r="DG60" s="156">
        <v>0</v>
      </c>
      <c r="DH60" s="156">
        <v>0</v>
      </c>
      <c r="DI60" s="157">
        <v>51</v>
      </c>
      <c r="DJ60" s="158">
        <v>0</v>
      </c>
      <c r="DK60" s="159">
        <v>0</v>
      </c>
      <c r="DL60" s="159">
        <v>0</v>
      </c>
      <c r="DM60" s="159">
        <v>0</v>
      </c>
      <c r="DN60" s="159">
        <v>0</v>
      </c>
      <c r="DO60" s="159">
        <v>0</v>
      </c>
      <c r="DP60" s="159">
        <v>0</v>
      </c>
      <c r="DQ60" s="160">
        <v>0</v>
      </c>
      <c r="DR60" s="161">
        <v>0</v>
      </c>
      <c r="DS60" s="162">
        <v>0</v>
      </c>
      <c r="DT60" s="162">
        <v>0</v>
      </c>
      <c r="DU60" s="162">
        <v>0</v>
      </c>
      <c r="DV60" s="162">
        <v>0</v>
      </c>
      <c r="DW60" s="163">
        <v>0</v>
      </c>
      <c r="DX60" s="164">
        <v>777</v>
      </c>
      <c r="DY60" s="165">
        <v>5</v>
      </c>
      <c r="DZ60" s="165">
        <v>35</v>
      </c>
      <c r="EA60" s="166">
        <v>65</v>
      </c>
      <c r="EB60" s="166">
        <v>2</v>
      </c>
      <c r="EC60" s="166">
        <v>0</v>
      </c>
      <c r="ED60" s="166">
        <v>0</v>
      </c>
      <c r="EE60" s="167">
        <v>67</v>
      </c>
      <c r="EF60" s="168"/>
      <c r="EG60" s="168"/>
      <c r="EH60" s="169"/>
      <c r="EI60" s="169"/>
      <c r="EJ60" s="169"/>
      <c r="EK60" s="169"/>
      <c r="EL60" s="169"/>
      <c r="EM60" s="169"/>
      <c r="EN60" s="169"/>
      <c r="EO60" s="169"/>
      <c r="EP60" s="169"/>
      <c r="EQ60" s="169"/>
      <c r="ER60" s="169"/>
      <c r="ES60" s="169"/>
      <c r="ET60" s="170">
        <v>2711.665183449218</v>
      </c>
      <c r="EU60" s="170">
        <v>3610.980599986021</v>
      </c>
      <c r="EV60" s="171">
        <v>6322.645783435239</v>
      </c>
      <c r="EW60" s="168">
        <v>1</v>
      </c>
      <c r="EX60" s="168">
        <v>1</v>
      </c>
      <c r="EY60" s="168">
        <v>1</v>
      </c>
      <c r="EZ60" s="168">
        <v>1</v>
      </c>
      <c r="FA60" s="172">
        <f t="shared" si="13"/>
        <v>7</v>
      </c>
      <c r="FB60" s="172">
        <f t="shared" si="14"/>
        <v>-2</v>
      </c>
      <c r="FC60" s="286">
        <f>(CO60+FA60*Foglio1!$L$17+Foglio1!$I$17*base!FB60)*(1-Foglio1!$L$27)</f>
        <v>6565.271255572527</v>
      </c>
      <c r="FD60" s="203"/>
      <c r="FE60" s="203"/>
      <c r="FF60" s="203"/>
      <c r="FH60" s="203"/>
      <c r="FI60" s="203"/>
      <c r="FJ60" s="203"/>
      <c r="FK60" s="203"/>
      <c r="FL60" s="203"/>
      <c r="FM60" s="203"/>
      <c r="FN60" s="203"/>
      <c r="FO60" s="203"/>
      <c r="FP60" s="203"/>
      <c r="FQ60" s="203"/>
      <c r="FR60" s="203"/>
      <c r="FS60" s="203"/>
      <c r="FT60" s="203"/>
      <c r="FU60" s="203"/>
      <c r="FV60" s="203"/>
      <c r="FW60" s="203"/>
    </row>
    <row r="61" spans="1:179" s="191" customFormat="1" ht="24.75" customHeight="1">
      <c r="A61" s="145">
        <v>55</v>
      </c>
      <c r="B61" s="145" t="str">
        <f t="shared" si="18"/>
        <v>EE</v>
      </c>
      <c r="C61" s="145" t="s">
        <v>135</v>
      </c>
      <c r="D61" s="143" t="s">
        <v>146</v>
      </c>
      <c r="E61" s="146" t="s">
        <v>616</v>
      </c>
      <c r="F61" s="146" t="s">
        <v>143</v>
      </c>
      <c r="G61" s="147">
        <v>12</v>
      </c>
      <c r="H61" s="147">
        <v>296</v>
      </c>
      <c r="I61" s="147">
        <v>24</v>
      </c>
      <c r="J61" s="147"/>
      <c r="K61" s="147">
        <v>24</v>
      </c>
      <c r="L61" s="147">
        <v>26</v>
      </c>
      <c r="M61" s="147">
        <v>509</v>
      </c>
      <c r="N61" s="147">
        <v>42</v>
      </c>
      <c r="O61" s="147">
        <v>3</v>
      </c>
      <c r="P61" s="147">
        <v>45</v>
      </c>
      <c r="Q61" s="147"/>
      <c r="R61" s="147"/>
      <c r="S61" s="147"/>
      <c r="T61" s="147"/>
      <c r="U61" s="147">
        <v>0</v>
      </c>
      <c r="V61" s="147">
        <v>11</v>
      </c>
      <c r="W61" s="147">
        <v>12</v>
      </c>
      <c r="X61" s="147">
        <v>309</v>
      </c>
      <c r="Y61" s="147">
        <v>25</v>
      </c>
      <c r="Z61" s="147"/>
      <c r="AA61" s="147">
        <v>25</v>
      </c>
      <c r="AB61" s="147">
        <v>26</v>
      </c>
      <c r="AC61" s="147">
        <v>509</v>
      </c>
      <c r="AD61" s="147">
        <v>43</v>
      </c>
      <c r="AE61" s="147">
        <v>6</v>
      </c>
      <c r="AF61" s="147">
        <v>49</v>
      </c>
      <c r="AG61" s="147"/>
      <c r="AH61" s="147"/>
      <c r="AI61" s="147"/>
      <c r="AJ61" s="147"/>
      <c r="AK61" s="147">
        <v>0</v>
      </c>
      <c r="AL61" s="147">
        <v>17</v>
      </c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  <c r="BI61" s="147"/>
      <c r="BJ61" s="147"/>
      <c r="BK61" s="147"/>
      <c r="BL61" s="147"/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>
        <f t="shared" si="6"/>
        <v>38</v>
      </c>
      <c r="BX61" s="147">
        <f t="shared" si="7"/>
        <v>818</v>
      </c>
      <c r="BY61" s="147">
        <f t="shared" si="8"/>
        <v>74</v>
      </c>
      <c r="BZ61" s="147">
        <f t="shared" si="9"/>
        <v>17</v>
      </c>
      <c r="CA61" s="148">
        <f t="shared" si="10"/>
        <v>1</v>
      </c>
      <c r="CB61" s="296" t="s">
        <v>146</v>
      </c>
      <c r="CC61" s="297" t="s">
        <v>844</v>
      </c>
      <c r="CD61" s="298" t="s">
        <v>33</v>
      </c>
      <c r="CE61" s="299">
        <v>12153.664642560238</v>
      </c>
      <c r="CF61" s="149">
        <v>841</v>
      </c>
      <c r="CG61" s="149">
        <v>38</v>
      </c>
      <c r="CH61" s="144">
        <v>800</v>
      </c>
      <c r="CI61" s="144">
        <v>38</v>
      </c>
      <c r="CJ61" s="144">
        <v>41</v>
      </c>
      <c r="CK61" s="144">
        <v>0</v>
      </c>
      <c r="CL61" s="150">
        <f t="shared" si="11"/>
        <v>-23</v>
      </c>
      <c r="CM61" s="150">
        <f t="shared" si="12"/>
        <v>0</v>
      </c>
      <c r="CN61" s="300">
        <v>12476.615101242027</v>
      </c>
      <c r="CO61" s="286">
        <v>8967.751016226082</v>
      </c>
      <c r="CP61" s="148">
        <f t="shared" si="17"/>
        <v>1</v>
      </c>
      <c r="CQ61" s="151" t="s">
        <v>33</v>
      </c>
      <c r="CR61" s="151" t="s">
        <v>33</v>
      </c>
      <c r="CS61" s="151" t="s">
        <v>1251</v>
      </c>
      <c r="CT61" s="151" t="s">
        <v>146</v>
      </c>
      <c r="CU61" s="151" t="s">
        <v>1255</v>
      </c>
      <c r="CV61" s="152">
        <v>294</v>
      </c>
      <c r="CW61" s="153">
        <v>1</v>
      </c>
      <c r="CX61" s="153">
        <v>12</v>
      </c>
      <c r="CY61" s="153">
        <v>24</v>
      </c>
      <c r="CZ61" s="153">
        <v>0</v>
      </c>
      <c r="DA61" s="154">
        <v>24</v>
      </c>
      <c r="DB61" s="155">
        <v>532</v>
      </c>
      <c r="DC61" s="156">
        <v>12</v>
      </c>
      <c r="DD61" s="156">
        <v>27</v>
      </c>
      <c r="DE61" s="156">
        <v>44</v>
      </c>
      <c r="DF61" s="156">
        <v>5</v>
      </c>
      <c r="DG61" s="156">
        <v>0</v>
      </c>
      <c r="DH61" s="156">
        <v>0</v>
      </c>
      <c r="DI61" s="157">
        <v>49</v>
      </c>
      <c r="DJ61" s="158">
        <v>0</v>
      </c>
      <c r="DK61" s="159">
        <v>0</v>
      </c>
      <c r="DL61" s="159">
        <v>0</v>
      </c>
      <c r="DM61" s="159">
        <v>0</v>
      </c>
      <c r="DN61" s="159">
        <v>0</v>
      </c>
      <c r="DO61" s="159">
        <v>0</v>
      </c>
      <c r="DP61" s="159">
        <v>0</v>
      </c>
      <c r="DQ61" s="160">
        <v>0</v>
      </c>
      <c r="DR61" s="161">
        <v>0</v>
      </c>
      <c r="DS61" s="162">
        <v>0</v>
      </c>
      <c r="DT61" s="162">
        <v>0</v>
      </c>
      <c r="DU61" s="162">
        <v>0</v>
      </c>
      <c r="DV61" s="162">
        <v>0</v>
      </c>
      <c r="DW61" s="163">
        <v>0</v>
      </c>
      <c r="DX61" s="164">
        <v>826</v>
      </c>
      <c r="DY61" s="165">
        <v>13</v>
      </c>
      <c r="DZ61" s="165">
        <v>39</v>
      </c>
      <c r="EA61" s="166">
        <v>68</v>
      </c>
      <c r="EB61" s="166">
        <v>5</v>
      </c>
      <c r="EC61" s="166">
        <v>0</v>
      </c>
      <c r="ED61" s="166">
        <v>0</v>
      </c>
      <c r="EE61" s="167">
        <v>73</v>
      </c>
      <c r="EF61" s="168"/>
      <c r="EG61" s="168"/>
      <c r="EH61" s="169"/>
      <c r="EI61" s="169"/>
      <c r="EJ61" s="169"/>
      <c r="EK61" s="169"/>
      <c r="EL61" s="169"/>
      <c r="EM61" s="169"/>
      <c r="EN61" s="169"/>
      <c r="EO61" s="169"/>
      <c r="EP61" s="169"/>
      <c r="EQ61" s="169"/>
      <c r="ER61" s="169"/>
      <c r="ES61" s="169"/>
      <c r="ET61" s="170">
        <v>2836.5340527187336</v>
      </c>
      <c r="EU61" s="170">
        <v>4083.3527439714826</v>
      </c>
      <c r="EV61" s="171">
        <v>6919.886796690216</v>
      </c>
      <c r="EW61" s="168">
        <v>1</v>
      </c>
      <c r="EX61" s="168">
        <v>1</v>
      </c>
      <c r="EY61" s="168">
        <v>1</v>
      </c>
      <c r="EZ61" s="168">
        <v>1</v>
      </c>
      <c r="FA61" s="172">
        <f t="shared" si="13"/>
        <v>8</v>
      </c>
      <c r="FB61" s="172">
        <f t="shared" si="14"/>
        <v>1</v>
      </c>
      <c r="FC61" s="286">
        <f>(CO61+FA61*Foglio1!$L$17+Foglio1!$I$17*base!FB61)*(1-Foglio1!$L$27)</f>
        <v>7021.489746051849</v>
      </c>
      <c r="FD61" s="203"/>
      <c r="FE61" s="203"/>
      <c r="FF61" s="203"/>
      <c r="FH61" s="203"/>
      <c r="FI61" s="203"/>
      <c r="FJ61" s="203"/>
      <c r="FK61" s="203"/>
      <c r="FL61" s="203"/>
      <c r="FM61" s="203"/>
      <c r="FN61" s="203"/>
      <c r="FO61" s="203"/>
      <c r="FP61" s="203"/>
      <c r="FQ61" s="203"/>
      <c r="FR61" s="203"/>
      <c r="FS61" s="203"/>
      <c r="FT61" s="203"/>
      <c r="FU61" s="203"/>
      <c r="FV61" s="203"/>
      <c r="FW61" s="203"/>
    </row>
    <row r="62" spans="1:179" s="191" customFormat="1" ht="24.75" customHeight="1">
      <c r="A62" s="145">
        <v>56</v>
      </c>
      <c r="B62" s="145" t="str">
        <f t="shared" si="18"/>
        <v>MM</v>
      </c>
      <c r="C62" s="145" t="s">
        <v>135</v>
      </c>
      <c r="D62" s="143" t="s">
        <v>147</v>
      </c>
      <c r="E62" s="146" t="s">
        <v>617</v>
      </c>
      <c r="F62" s="146" t="s">
        <v>143</v>
      </c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>
        <v>27</v>
      </c>
      <c r="R62" s="147">
        <v>562</v>
      </c>
      <c r="S62" s="147">
        <v>55</v>
      </c>
      <c r="T62" s="147">
        <v>8</v>
      </c>
      <c r="U62" s="147">
        <v>63</v>
      </c>
      <c r="V62" s="147">
        <v>10</v>
      </c>
      <c r="W62" s="147"/>
      <c r="X62" s="147"/>
      <c r="Y62" s="147"/>
      <c r="Z62" s="147"/>
      <c r="AA62" s="147">
        <v>0</v>
      </c>
      <c r="AB62" s="147"/>
      <c r="AC62" s="147"/>
      <c r="AD62" s="147"/>
      <c r="AE62" s="147"/>
      <c r="AF62" s="147">
        <v>0</v>
      </c>
      <c r="AG62" s="147">
        <v>27</v>
      </c>
      <c r="AH62" s="147">
        <v>551</v>
      </c>
      <c r="AI62" s="147">
        <v>64</v>
      </c>
      <c r="AJ62" s="147">
        <v>8</v>
      </c>
      <c r="AK62" s="147">
        <v>72</v>
      </c>
      <c r="AL62" s="147">
        <v>15</v>
      </c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  <c r="BI62" s="147"/>
      <c r="BJ62" s="147"/>
      <c r="BK62" s="147"/>
      <c r="BL62" s="147"/>
      <c r="BM62" s="147"/>
      <c r="BN62" s="147"/>
      <c r="BO62" s="147"/>
      <c r="BP62" s="147"/>
      <c r="BQ62" s="147"/>
      <c r="BR62" s="147"/>
      <c r="BS62" s="147"/>
      <c r="BT62" s="147"/>
      <c r="BU62" s="147"/>
      <c r="BV62" s="147"/>
      <c r="BW62" s="147">
        <f t="shared" si="6"/>
        <v>27</v>
      </c>
      <c r="BX62" s="147">
        <f t="shared" si="7"/>
        <v>551</v>
      </c>
      <c r="BY62" s="147">
        <f t="shared" si="8"/>
        <v>72</v>
      </c>
      <c r="BZ62" s="147">
        <f t="shared" si="9"/>
        <v>15</v>
      </c>
      <c r="CA62" s="148">
        <f t="shared" si="10"/>
        <v>1</v>
      </c>
      <c r="CB62" s="296" t="s">
        <v>147</v>
      </c>
      <c r="CC62" s="297" t="s">
        <v>887</v>
      </c>
      <c r="CD62" s="298" t="s">
        <v>33</v>
      </c>
      <c r="CE62" s="299">
        <v>11618.104878926748</v>
      </c>
      <c r="CF62" s="149">
        <v>543</v>
      </c>
      <c r="CG62" s="149">
        <v>26</v>
      </c>
      <c r="CH62" s="144">
        <v>563</v>
      </c>
      <c r="CI62" s="144">
        <v>26</v>
      </c>
      <c r="CJ62" s="144">
        <v>-20</v>
      </c>
      <c r="CK62" s="144">
        <v>0</v>
      </c>
      <c r="CL62" s="150">
        <f t="shared" si="11"/>
        <v>8</v>
      </c>
      <c r="CM62" s="150">
        <f t="shared" si="12"/>
        <v>1</v>
      </c>
      <c r="CN62" s="300">
        <v>11259.443952397394</v>
      </c>
      <c r="CO62" s="286">
        <v>8308.387805077537</v>
      </c>
      <c r="CP62" s="148">
        <f t="shared" si="17"/>
        <v>1</v>
      </c>
      <c r="CQ62" s="151" t="s">
        <v>33</v>
      </c>
      <c r="CR62" s="151" t="s">
        <v>33</v>
      </c>
      <c r="CS62" s="151" t="s">
        <v>1295</v>
      </c>
      <c r="CT62" s="151" t="s">
        <v>147</v>
      </c>
      <c r="CU62" s="151" t="s">
        <v>1296</v>
      </c>
      <c r="CV62" s="152">
        <v>0</v>
      </c>
      <c r="CW62" s="153">
        <v>0</v>
      </c>
      <c r="CX62" s="153">
        <v>0</v>
      </c>
      <c r="CY62" s="153">
        <v>0</v>
      </c>
      <c r="CZ62" s="153">
        <v>0</v>
      </c>
      <c r="DA62" s="154">
        <v>0</v>
      </c>
      <c r="DB62" s="155">
        <v>0</v>
      </c>
      <c r="DC62" s="156">
        <v>0</v>
      </c>
      <c r="DD62" s="156">
        <v>0</v>
      </c>
      <c r="DE62" s="156">
        <v>0</v>
      </c>
      <c r="DF62" s="156">
        <v>0</v>
      </c>
      <c r="DG62" s="156">
        <v>0</v>
      </c>
      <c r="DH62" s="156">
        <v>2</v>
      </c>
      <c r="DI62" s="157">
        <v>2</v>
      </c>
      <c r="DJ62" s="158">
        <v>564</v>
      </c>
      <c r="DK62" s="159">
        <v>11</v>
      </c>
      <c r="DL62" s="159">
        <v>27</v>
      </c>
      <c r="DM62" s="159">
        <v>51</v>
      </c>
      <c r="DN62" s="159">
        <v>8</v>
      </c>
      <c r="DO62" s="159">
        <v>0</v>
      </c>
      <c r="DP62" s="159">
        <v>7</v>
      </c>
      <c r="DQ62" s="160">
        <v>66</v>
      </c>
      <c r="DR62" s="161">
        <v>0</v>
      </c>
      <c r="DS62" s="162">
        <v>0</v>
      </c>
      <c r="DT62" s="162">
        <v>0</v>
      </c>
      <c r="DU62" s="162">
        <v>0</v>
      </c>
      <c r="DV62" s="162">
        <v>0</v>
      </c>
      <c r="DW62" s="163">
        <v>0</v>
      </c>
      <c r="DX62" s="164">
        <v>564</v>
      </c>
      <c r="DY62" s="165">
        <v>11</v>
      </c>
      <c r="DZ62" s="165">
        <v>27</v>
      </c>
      <c r="EA62" s="166">
        <v>51</v>
      </c>
      <c r="EB62" s="166">
        <v>8</v>
      </c>
      <c r="EC62" s="166">
        <v>0</v>
      </c>
      <c r="ED62" s="166">
        <v>9</v>
      </c>
      <c r="EE62" s="167">
        <v>68</v>
      </c>
      <c r="EF62" s="168" t="s">
        <v>1297</v>
      </c>
      <c r="EG62" s="168" t="s">
        <v>1298</v>
      </c>
      <c r="EH62" s="169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70">
        <v>2670.932395850964</v>
      </c>
      <c r="EU62" s="170">
        <v>4125.053260530421</v>
      </c>
      <c r="EV62" s="171">
        <v>6795.985656381385</v>
      </c>
      <c r="EW62" s="168">
        <v>1</v>
      </c>
      <c r="EX62" s="168">
        <v>1</v>
      </c>
      <c r="EY62" s="168">
        <v>1</v>
      </c>
      <c r="EZ62" s="168">
        <v>1</v>
      </c>
      <c r="FA62" s="172">
        <f t="shared" si="13"/>
        <v>13</v>
      </c>
      <c r="FB62" s="172">
        <f t="shared" si="14"/>
        <v>0</v>
      </c>
      <c r="FC62" s="286">
        <f>(CO62+FA62*Foglio1!$L$17+Foglio1!$I$17*base!FB62)*(1-Foglio1!$L$27)</f>
        <v>6437.4819285731455</v>
      </c>
      <c r="FD62" s="203"/>
      <c r="FE62" s="203"/>
      <c r="FF62" s="203"/>
      <c r="FH62" s="203"/>
      <c r="FI62" s="203"/>
      <c r="FJ62" s="203"/>
      <c r="FK62" s="203"/>
      <c r="FL62" s="203"/>
      <c r="FM62" s="203"/>
      <c r="FN62" s="203"/>
      <c r="FO62" s="203"/>
      <c r="FP62" s="203"/>
      <c r="FQ62" s="203"/>
      <c r="FR62" s="203"/>
      <c r="FS62" s="203"/>
      <c r="FT62" s="203"/>
      <c r="FU62" s="203"/>
      <c r="FV62" s="203"/>
      <c r="FW62" s="203"/>
    </row>
    <row r="63" spans="1:179" s="191" customFormat="1" ht="24.75" customHeight="1">
      <c r="A63" s="145">
        <v>57</v>
      </c>
      <c r="B63" s="145" t="str">
        <f t="shared" si="18"/>
        <v>MM</v>
      </c>
      <c r="C63" s="145" t="s">
        <v>135</v>
      </c>
      <c r="D63" s="143" t="s">
        <v>148</v>
      </c>
      <c r="E63" s="146" t="s">
        <v>618</v>
      </c>
      <c r="F63" s="146" t="s">
        <v>143</v>
      </c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>
        <v>42</v>
      </c>
      <c r="R63" s="147">
        <v>969</v>
      </c>
      <c r="S63" s="147">
        <v>73</v>
      </c>
      <c r="T63" s="147">
        <v>11</v>
      </c>
      <c r="U63" s="147">
        <v>84</v>
      </c>
      <c r="V63" s="147">
        <v>21</v>
      </c>
      <c r="W63" s="147"/>
      <c r="X63" s="147"/>
      <c r="Y63" s="147"/>
      <c r="Z63" s="147"/>
      <c r="AA63" s="147">
        <v>0</v>
      </c>
      <c r="AB63" s="147"/>
      <c r="AC63" s="147"/>
      <c r="AD63" s="147"/>
      <c r="AE63" s="147"/>
      <c r="AF63" s="147">
        <v>0</v>
      </c>
      <c r="AG63" s="147">
        <v>42</v>
      </c>
      <c r="AH63" s="147">
        <v>978</v>
      </c>
      <c r="AI63" s="147">
        <v>80</v>
      </c>
      <c r="AJ63" s="147">
        <v>15</v>
      </c>
      <c r="AK63" s="147">
        <v>95</v>
      </c>
      <c r="AL63" s="147">
        <v>23</v>
      </c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47"/>
      <c r="BO63" s="147"/>
      <c r="BP63" s="147"/>
      <c r="BQ63" s="147"/>
      <c r="BR63" s="147"/>
      <c r="BS63" s="147"/>
      <c r="BT63" s="147"/>
      <c r="BU63" s="147"/>
      <c r="BV63" s="147"/>
      <c r="BW63" s="147">
        <f t="shared" si="6"/>
        <v>42</v>
      </c>
      <c r="BX63" s="147">
        <f t="shared" si="7"/>
        <v>978</v>
      </c>
      <c r="BY63" s="147">
        <f t="shared" si="8"/>
        <v>95</v>
      </c>
      <c r="BZ63" s="147">
        <f t="shared" si="9"/>
        <v>23</v>
      </c>
      <c r="CA63" s="148">
        <f t="shared" si="10"/>
        <v>1</v>
      </c>
      <c r="CB63" s="296" t="s">
        <v>148</v>
      </c>
      <c r="CC63" s="297" t="s">
        <v>892</v>
      </c>
      <c r="CD63" s="298" t="s">
        <v>33</v>
      </c>
      <c r="CE63" s="299">
        <v>19300.841368807014</v>
      </c>
      <c r="CF63" s="149">
        <v>998</v>
      </c>
      <c r="CG63" s="149">
        <v>42</v>
      </c>
      <c r="CH63" s="144">
        <v>973</v>
      </c>
      <c r="CI63" s="144">
        <v>42</v>
      </c>
      <c r="CJ63" s="144">
        <v>25</v>
      </c>
      <c r="CK63" s="144">
        <v>0</v>
      </c>
      <c r="CL63" s="150">
        <f t="shared" si="11"/>
        <v>-20</v>
      </c>
      <c r="CM63" s="150">
        <f t="shared" si="12"/>
        <v>0</v>
      </c>
      <c r="CN63" s="300">
        <v>19361.47596075237</v>
      </c>
      <c r="CO63" s="286">
        <v>13973.27835162069</v>
      </c>
      <c r="CP63" s="148">
        <f t="shared" si="17"/>
        <v>1</v>
      </c>
      <c r="CQ63" s="151" t="s">
        <v>33</v>
      </c>
      <c r="CR63" s="151" t="s">
        <v>33</v>
      </c>
      <c r="CS63" s="151" t="s">
        <v>1295</v>
      </c>
      <c r="CT63" s="151" t="s">
        <v>148</v>
      </c>
      <c r="CU63" s="151" t="s">
        <v>1299</v>
      </c>
      <c r="CV63" s="152">
        <v>0</v>
      </c>
      <c r="CW63" s="153">
        <v>0</v>
      </c>
      <c r="CX63" s="153">
        <v>0</v>
      </c>
      <c r="CY63" s="153">
        <v>0</v>
      </c>
      <c r="CZ63" s="153">
        <v>0</v>
      </c>
      <c r="DA63" s="154">
        <v>0</v>
      </c>
      <c r="DB63" s="155">
        <v>0</v>
      </c>
      <c r="DC63" s="156">
        <v>0</v>
      </c>
      <c r="DD63" s="156">
        <v>0</v>
      </c>
      <c r="DE63" s="156">
        <v>0</v>
      </c>
      <c r="DF63" s="156">
        <v>0</v>
      </c>
      <c r="DG63" s="156">
        <v>0</v>
      </c>
      <c r="DH63" s="156">
        <v>0</v>
      </c>
      <c r="DI63" s="157">
        <v>0</v>
      </c>
      <c r="DJ63" s="158">
        <v>951</v>
      </c>
      <c r="DK63" s="159">
        <v>24</v>
      </c>
      <c r="DL63" s="159">
        <v>42</v>
      </c>
      <c r="DM63" s="159">
        <v>73</v>
      </c>
      <c r="DN63" s="159">
        <v>13</v>
      </c>
      <c r="DO63" s="159">
        <v>0</v>
      </c>
      <c r="DP63" s="159">
        <v>0</v>
      </c>
      <c r="DQ63" s="160">
        <v>86</v>
      </c>
      <c r="DR63" s="161">
        <v>0</v>
      </c>
      <c r="DS63" s="162">
        <v>0</v>
      </c>
      <c r="DT63" s="162">
        <v>0</v>
      </c>
      <c r="DU63" s="162">
        <v>0</v>
      </c>
      <c r="DV63" s="162">
        <v>0</v>
      </c>
      <c r="DW63" s="163">
        <v>0</v>
      </c>
      <c r="DX63" s="164">
        <v>951</v>
      </c>
      <c r="DY63" s="165">
        <v>24</v>
      </c>
      <c r="DZ63" s="165">
        <v>42</v>
      </c>
      <c r="EA63" s="166">
        <v>73</v>
      </c>
      <c r="EB63" s="166">
        <v>13</v>
      </c>
      <c r="EC63" s="166">
        <v>0</v>
      </c>
      <c r="ED63" s="166">
        <v>0</v>
      </c>
      <c r="EE63" s="167">
        <v>86</v>
      </c>
      <c r="EF63" s="168"/>
      <c r="EG63" s="168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70">
        <v>4503.646646195508</v>
      </c>
      <c r="EU63" s="170">
        <v>6416.749516380654</v>
      </c>
      <c r="EV63" s="171">
        <v>10920.396162576162</v>
      </c>
      <c r="EW63" s="168">
        <v>1</v>
      </c>
      <c r="EX63" s="168">
        <v>1</v>
      </c>
      <c r="EY63" s="168">
        <v>1</v>
      </c>
      <c r="EZ63" s="168">
        <v>1</v>
      </c>
      <c r="FA63" s="172">
        <f t="shared" si="13"/>
        <v>-27</v>
      </c>
      <c r="FB63" s="172">
        <f t="shared" si="14"/>
        <v>0</v>
      </c>
      <c r="FC63" s="286">
        <f>(CO63+FA63*Foglio1!$L$17+Foglio1!$I$17*base!FB63)*(1-Foglio1!$L$27)</f>
        <v>10682.791519113638</v>
      </c>
      <c r="FD63" s="203"/>
      <c r="FE63" s="203"/>
      <c r="FF63" s="203"/>
      <c r="FH63" s="203"/>
      <c r="FI63" s="203"/>
      <c r="FJ63" s="203"/>
      <c r="FK63" s="203"/>
      <c r="FL63" s="203"/>
      <c r="FM63" s="203"/>
      <c r="FN63" s="203"/>
      <c r="FO63" s="203"/>
      <c r="FP63" s="203"/>
      <c r="FQ63" s="203"/>
      <c r="FR63" s="203"/>
      <c r="FS63" s="203"/>
      <c r="FT63" s="203"/>
      <c r="FU63" s="203"/>
      <c r="FV63" s="203"/>
      <c r="FW63" s="203"/>
    </row>
    <row r="64" spans="1:179" s="191" customFormat="1" ht="24.75" customHeight="1">
      <c r="A64" s="145">
        <v>58</v>
      </c>
      <c r="B64" s="145" t="str">
        <f t="shared" si="18"/>
        <v>IC</v>
      </c>
      <c r="C64" s="145" t="s">
        <v>135</v>
      </c>
      <c r="D64" s="143" t="s">
        <v>149</v>
      </c>
      <c r="E64" s="146" t="s">
        <v>619</v>
      </c>
      <c r="F64" s="146" t="s">
        <v>150</v>
      </c>
      <c r="G64" s="147">
        <v>8</v>
      </c>
      <c r="H64" s="147">
        <v>197</v>
      </c>
      <c r="I64" s="147">
        <v>16</v>
      </c>
      <c r="J64" s="147"/>
      <c r="K64" s="147">
        <v>16</v>
      </c>
      <c r="L64" s="147">
        <v>7</v>
      </c>
      <c r="M64" s="147">
        <v>137</v>
      </c>
      <c r="N64" s="147">
        <v>11</v>
      </c>
      <c r="O64" s="147"/>
      <c r="P64" s="147">
        <v>11</v>
      </c>
      <c r="Q64" s="147">
        <v>12</v>
      </c>
      <c r="R64" s="147">
        <v>260</v>
      </c>
      <c r="S64" s="147">
        <v>24</v>
      </c>
      <c r="T64" s="147">
        <v>1</v>
      </c>
      <c r="U64" s="147">
        <v>25</v>
      </c>
      <c r="V64" s="147">
        <v>15</v>
      </c>
      <c r="W64" s="147">
        <v>8</v>
      </c>
      <c r="X64" s="147">
        <v>208</v>
      </c>
      <c r="Y64" s="147">
        <v>16</v>
      </c>
      <c r="Z64" s="147">
        <v>1</v>
      </c>
      <c r="AA64" s="147">
        <v>17</v>
      </c>
      <c r="AB64" s="147">
        <v>7</v>
      </c>
      <c r="AC64" s="147">
        <v>134</v>
      </c>
      <c r="AD64" s="147">
        <v>12</v>
      </c>
      <c r="AE64" s="147">
        <v>1</v>
      </c>
      <c r="AF64" s="147">
        <v>13</v>
      </c>
      <c r="AG64" s="147">
        <v>12</v>
      </c>
      <c r="AH64" s="147">
        <v>252</v>
      </c>
      <c r="AI64" s="147">
        <v>30</v>
      </c>
      <c r="AJ64" s="147">
        <v>1</v>
      </c>
      <c r="AK64" s="147">
        <v>31</v>
      </c>
      <c r="AL64" s="147">
        <v>21</v>
      </c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  <c r="BI64" s="147"/>
      <c r="BJ64" s="147"/>
      <c r="BK64" s="147"/>
      <c r="BL64" s="147"/>
      <c r="BM64" s="147"/>
      <c r="BN64" s="147"/>
      <c r="BO64" s="147"/>
      <c r="BP64" s="147"/>
      <c r="BQ64" s="147"/>
      <c r="BR64" s="147"/>
      <c r="BS64" s="147"/>
      <c r="BT64" s="147"/>
      <c r="BU64" s="147"/>
      <c r="BV64" s="147"/>
      <c r="BW64" s="147">
        <f t="shared" si="6"/>
        <v>27</v>
      </c>
      <c r="BX64" s="147">
        <f t="shared" si="7"/>
        <v>594</v>
      </c>
      <c r="BY64" s="147">
        <f t="shared" si="8"/>
        <v>61</v>
      </c>
      <c r="BZ64" s="147">
        <f t="shared" si="9"/>
        <v>21</v>
      </c>
      <c r="CA64" s="148">
        <f t="shared" si="10"/>
        <v>1</v>
      </c>
      <c r="CB64" s="296" t="s">
        <v>149</v>
      </c>
      <c r="CC64" s="297" t="s">
        <v>874</v>
      </c>
      <c r="CD64" s="298" t="s">
        <v>875</v>
      </c>
      <c r="CE64" s="299">
        <v>10555.455847425854</v>
      </c>
      <c r="CF64" s="149">
        <v>594</v>
      </c>
      <c r="CG64" s="149">
        <v>27</v>
      </c>
      <c r="CH64" s="144">
        <v>601</v>
      </c>
      <c r="CI64" s="144">
        <v>28</v>
      </c>
      <c r="CJ64" s="144">
        <v>-7</v>
      </c>
      <c r="CK64" s="144">
        <v>-1</v>
      </c>
      <c r="CL64" s="150">
        <f t="shared" si="11"/>
        <v>0</v>
      </c>
      <c r="CM64" s="150">
        <f t="shared" si="12"/>
        <v>0</v>
      </c>
      <c r="CN64" s="300">
        <v>10007.63202535837</v>
      </c>
      <c r="CO64" s="286">
        <v>7260.0666756923065</v>
      </c>
      <c r="CP64" s="148">
        <f t="shared" si="17"/>
        <v>1</v>
      </c>
      <c r="CQ64" s="151" t="s">
        <v>33</v>
      </c>
      <c r="CR64" s="151" t="s">
        <v>875</v>
      </c>
      <c r="CS64" s="151" t="s">
        <v>1151</v>
      </c>
      <c r="CT64" s="151" t="s">
        <v>149</v>
      </c>
      <c r="CU64" s="151" t="s">
        <v>1256</v>
      </c>
      <c r="CV64" s="152">
        <v>210</v>
      </c>
      <c r="CW64" s="153">
        <v>1</v>
      </c>
      <c r="CX64" s="153">
        <v>8</v>
      </c>
      <c r="CY64" s="153">
        <v>16</v>
      </c>
      <c r="CZ64" s="153">
        <v>0</v>
      </c>
      <c r="DA64" s="154">
        <v>16</v>
      </c>
      <c r="DB64" s="155">
        <v>130</v>
      </c>
      <c r="DC64" s="156">
        <v>1</v>
      </c>
      <c r="DD64" s="156">
        <v>7</v>
      </c>
      <c r="DE64" s="156">
        <v>11</v>
      </c>
      <c r="DF64" s="156">
        <v>0</v>
      </c>
      <c r="DG64" s="156">
        <v>0</v>
      </c>
      <c r="DH64" s="156">
        <v>0</v>
      </c>
      <c r="DI64" s="157">
        <v>11</v>
      </c>
      <c r="DJ64" s="158">
        <v>258</v>
      </c>
      <c r="DK64" s="159">
        <v>4</v>
      </c>
      <c r="DL64" s="159">
        <v>12</v>
      </c>
      <c r="DM64" s="159">
        <v>26</v>
      </c>
      <c r="DN64" s="159">
        <v>2</v>
      </c>
      <c r="DO64" s="159">
        <v>0</v>
      </c>
      <c r="DP64" s="159">
        <v>0</v>
      </c>
      <c r="DQ64" s="160">
        <v>28</v>
      </c>
      <c r="DR64" s="161">
        <v>0</v>
      </c>
      <c r="DS64" s="162">
        <v>0</v>
      </c>
      <c r="DT64" s="162">
        <v>0</v>
      </c>
      <c r="DU64" s="162">
        <v>0</v>
      </c>
      <c r="DV64" s="162">
        <v>0</v>
      </c>
      <c r="DW64" s="163">
        <v>0</v>
      </c>
      <c r="DX64" s="164">
        <v>598</v>
      </c>
      <c r="DY64" s="165">
        <v>6</v>
      </c>
      <c r="DZ64" s="165">
        <v>27</v>
      </c>
      <c r="EA64" s="166">
        <v>53</v>
      </c>
      <c r="EB64" s="166">
        <v>2</v>
      </c>
      <c r="EC64" s="166">
        <v>0</v>
      </c>
      <c r="ED64" s="166">
        <v>0</v>
      </c>
      <c r="EE64" s="167">
        <v>55</v>
      </c>
      <c r="EF64" s="168"/>
      <c r="EG64" s="168"/>
      <c r="EH64" s="169"/>
      <c r="EI64" s="169"/>
      <c r="EJ64" s="169"/>
      <c r="EK64" s="169"/>
      <c r="EL64" s="169"/>
      <c r="EM64" s="169"/>
      <c r="EN64" s="169"/>
      <c r="EO64" s="169"/>
      <c r="EP64" s="169"/>
      <c r="EQ64" s="169"/>
      <c r="ER64" s="169"/>
      <c r="ES64" s="169"/>
      <c r="ET64" s="170">
        <v>2349.805230773428</v>
      </c>
      <c r="EU64" s="170">
        <v>3451.978031869675</v>
      </c>
      <c r="EV64" s="171">
        <v>5801.783262643103</v>
      </c>
      <c r="EW64" s="168">
        <v>1</v>
      </c>
      <c r="EX64" s="168">
        <v>1</v>
      </c>
      <c r="EY64" s="168">
        <v>1</v>
      </c>
      <c r="EZ64" s="168">
        <v>1</v>
      </c>
      <c r="FA64" s="172">
        <f t="shared" si="13"/>
        <v>4</v>
      </c>
      <c r="FB64" s="172">
        <f t="shared" si="14"/>
        <v>0</v>
      </c>
      <c r="FC64" s="286">
        <f>(CO64+FA64*Foglio1!$L$17+Foglio1!$I$17*base!FB64)*(1-Foglio1!$L$27)</f>
        <v>5603.544094249189</v>
      </c>
      <c r="FD64" s="203"/>
      <c r="FE64" s="203"/>
      <c r="FF64" s="203"/>
      <c r="FH64" s="203"/>
      <c r="FI64" s="203"/>
      <c r="FJ64" s="203"/>
      <c r="FK64" s="203"/>
      <c r="FL64" s="203"/>
      <c r="FM64" s="203"/>
      <c r="FN64" s="203"/>
      <c r="FO64" s="203"/>
      <c r="FP64" s="203"/>
      <c r="FQ64" s="203"/>
      <c r="FR64" s="203"/>
      <c r="FS64" s="203"/>
      <c r="FT64" s="203"/>
      <c r="FU64" s="203"/>
      <c r="FV64" s="203"/>
      <c r="FW64" s="203"/>
    </row>
    <row r="65" spans="1:179" s="191" customFormat="1" ht="24.75" customHeight="1">
      <c r="A65" s="145">
        <v>59</v>
      </c>
      <c r="B65" s="145" t="str">
        <f t="shared" si="18"/>
        <v>IC</v>
      </c>
      <c r="C65" s="145" t="s">
        <v>135</v>
      </c>
      <c r="D65" s="143" t="s">
        <v>151</v>
      </c>
      <c r="E65" s="146" t="s">
        <v>620</v>
      </c>
      <c r="F65" s="146" t="s">
        <v>150</v>
      </c>
      <c r="G65" s="147">
        <v>4</v>
      </c>
      <c r="H65" s="147">
        <v>90</v>
      </c>
      <c r="I65" s="147">
        <v>8</v>
      </c>
      <c r="J65" s="147"/>
      <c r="K65" s="147">
        <v>8</v>
      </c>
      <c r="L65" s="147">
        <v>20</v>
      </c>
      <c r="M65" s="147">
        <v>393</v>
      </c>
      <c r="N65" s="147">
        <v>31</v>
      </c>
      <c r="O65" s="147"/>
      <c r="P65" s="147">
        <v>31</v>
      </c>
      <c r="Q65" s="147">
        <v>3</v>
      </c>
      <c r="R65" s="147">
        <v>52</v>
      </c>
      <c r="S65" s="147">
        <v>4</v>
      </c>
      <c r="T65" s="147">
        <v>0</v>
      </c>
      <c r="U65" s="147">
        <v>4</v>
      </c>
      <c r="V65" s="147">
        <v>11</v>
      </c>
      <c r="W65" s="147">
        <v>4</v>
      </c>
      <c r="X65" s="147">
        <v>91</v>
      </c>
      <c r="Y65" s="147">
        <v>10</v>
      </c>
      <c r="Z65" s="147"/>
      <c r="AA65" s="147">
        <v>10</v>
      </c>
      <c r="AB65" s="147">
        <v>20</v>
      </c>
      <c r="AC65" s="147">
        <v>388</v>
      </c>
      <c r="AD65" s="147">
        <v>32</v>
      </c>
      <c r="AE65" s="147">
        <v>3</v>
      </c>
      <c r="AF65" s="147">
        <v>35</v>
      </c>
      <c r="AG65" s="147">
        <v>3</v>
      </c>
      <c r="AH65" s="147">
        <v>52</v>
      </c>
      <c r="AI65" s="147">
        <v>11</v>
      </c>
      <c r="AJ65" s="147">
        <v>1</v>
      </c>
      <c r="AK65" s="147">
        <v>12</v>
      </c>
      <c r="AL65" s="147">
        <v>19</v>
      </c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>
        <f t="shared" si="6"/>
        <v>27</v>
      </c>
      <c r="BX65" s="147">
        <f t="shared" si="7"/>
        <v>531</v>
      </c>
      <c r="BY65" s="147">
        <f t="shared" si="8"/>
        <v>57</v>
      </c>
      <c r="BZ65" s="147">
        <f t="shared" si="9"/>
        <v>19</v>
      </c>
      <c r="CA65" s="148">
        <f t="shared" si="10"/>
        <v>1</v>
      </c>
      <c r="CB65" s="296" t="s">
        <v>151</v>
      </c>
      <c r="CC65" s="297" t="s">
        <v>876</v>
      </c>
      <c r="CD65" s="298" t="s">
        <v>875</v>
      </c>
      <c r="CE65" s="299">
        <v>8670.012946698254</v>
      </c>
      <c r="CF65" s="149">
        <v>531</v>
      </c>
      <c r="CG65" s="149">
        <v>27</v>
      </c>
      <c r="CH65" s="144">
        <v>523</v>
      </c>
      <c r="CI65" s="144">
        <v>27</v>
      </c>
      <c r="CJ65" s="144">
        <v>8</v>
      </c>
      <c r="CK65" s="144">
        <v>0</v>
      </c>
      <c r="CL65" s="150">
        <f t="shared" si="11"/>
        <v>0</v>
      </c>
      <c r="CM65" s="150">
        <f t="shared" si="12"/>
        <v>0</v>
      </c>
      <c r="CN65" s="300">
        <v>8660.832215179269</v>
      </c>
      <c r="CO65" s="286">
        <v>6283.026712998447</v>
      </c>
      <c r="CP65" s="148">
        <f t="shared" si="17"/>
        <v>1</v>
      </c>
      <c r="CQ65" s="151" t="s">
        <v>33</v>
      </c>
      <c r="CR65" s="151" t="s">
        <v>875</v>
      </c>
      <c r="CS65" s="151" t="s">
        <v>1151</v>
      </c>
      <c r="CT65" s="151" t="s">
        <v>151</v>
      </c>
      <c r="CU65" s="151" t="s">
        <v>1257</v>
      </c>
      <c r="CV65" s="152">
        <v>90</v>
      </c>
      <c r="CW65" s="153">
        <v>1</v>
      </c>
      <c r="CX65" s="153">
        <v>4</v>
      </c>
      <c r="CY65" s="153">
        <v>8</v>
      </c>
      <c r="CZ65" s="153">
        <v>1</v>
      </c>
      <c r="DA65" s="154">
        <v>9</v>
      </c>
      <c r="DB65" s="155">
        <v>370</v>
      </c>
      <c r="DC65" s="156">
        <v>6</v>
      </c>
      <c r="DD65" s="156">
        <v>20</v>
      </c>
      <c r="DE65" s="156">
        <v>31</v>
      </c>
      <c r="DF65" s="156">
        <v>3</v>
      </c>
      <c r="DG65" s="156">
        <v>0</v>
      </c>
      <c r="DH65" s="156">
        <v>0</v>
      </c>
      <c r="DI65" s="157">
        <v>34</v>
      </c>
      <c r="DJ65" s="158">
        <v>56</v>
      </c>
      <c r="DK65" s="159">
        <v>2</v>
      </c>
      <c r="DL65" s="159">
        <v>3</v>
      </c>
      <c r="DM65" s="159">
        <v>4</v>
      </c>
      <c r="DN65" s="159">
        <v>1</v>
      </c>
      <c r="DO65" s="159">
        <v>0</v>
      </c>
      <c r="DP65" s="159">
        <v>0</v>
      </c>
      <c r="DQ65" s="160">
        <v>5</v>
      </c>
      <c r="DR65" s="161">
        <v>0</v>
      </c>
      <c r="DS65" s="162">
        <v>0</v>
      </c>
      <c r="DT65" s="162">
        <v>0</v>
      </c>
      <c r="DU65" s="162">
        <v>0</v>
      </c>
      <c r="DV65" s="162">
        <v>0</v>
      </c>
      <c r="DW65" s="163">
        <v>0</v>
      </c>
      <c r="DX65" s="164">
        <v>516</v>
      </c>
      <c r="DY65" s="165">
        <v>9</v>
      </c>
      <c r="DZ65" s="165">
        <v>27</v>
      </c>
      <c r="EA65" s="166">
        <v>43</v>
      </c>
      <c r="EB65" s="166">
        <v>5</v>
      </c>
      <c r="EC65" s="166">
        <v>0</v>
      </c>
      <c r="ED65" s="166">
        <v>0</v>
      </c>
      <c r="EE65" s="167">
        <v>48</v>
      </c>
      <c r="EF65" s="168"/>
      <c r="EG65" s="168"/>
      <c r="EH65" s="169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70">
        <v>1877.6657298523864</v>
      </c>
      <c r="EU65" s="170">
        <v>2923.0709679520414</v>
      </c>
      <c r="EV65" s="171">
        <v>4800.736697804428</v>
      </c>
      <c r="EW65" s="168">
        <v>1</v>
      </c>
      <c r="EX65" s="168">
        <v>1</v>
      </c>
      <c r="EY65" s="168">
        <v>1</v>
      </c>
      <c r="EZ65" s="168">
        <v>1</v>
      </c>
      <c r="FA65" s="172">
        <f t="shared" si="13"/>
        <v>-15</v>
      </c>
      <c r="FB65" s="172">
        <f t="shared" si="14"/>
        <v>0</v>
      </c>
      <c r="FC65" s="286">
        <f>(CO65+FA65*Foglio1!$L$17+Foglio1!$I$17*base!FB65)*(1-Foglio1!$L$27)</f>
        <v>4795.04911237155</v>
      </c>
      <c r="FD65" s="203"/>
      <c r="FE65" s="203"/>
      <c r="FF65" s="203"/>
      <c r="FH65" s="203"/>
      <c r="FI65" s="203"/>
      <c r="FJ65" s="203"/>
      <c r="FK65" s="203"/>
      <c r="FL65" s="203"/>
      <c r="FM65" s="203"/>
      <c r="FN65" s="203"/>
      <c r="FO65" s="203"/>
      <c r="FP65" s="203"/>
      <c r="FQ65" s="203"/>
      <c r="FR65" s="203"/>
      <c r="FS65" s="203"/>
      <c r="FT65" s="203"/>
      <c r="FU65" s="203"/>
      <c r="FV65" s="203"/>
      <c r="FW65" s="203"/>
    </row>
    <row r="66" spans="1:179" s="191" customFormat="1" ht="24.75" customHeight="1">
      <c r="A66" s="145">
        <v>60</v>
      </c>
      <c r="B66" s="145" t="str">
        <f t="shared" si="18"/>
        <v>IC</v>
      </c>
      <c r="C66" s="145" t="s">
        <v>135</v>
      </c>
      <c r="D66" s="143" t="s">
        <v>152</v>
      </c>
      <c r="E66" s="146" t="s">
        <v>621</v>
      </c>
      <c r="F66" s="146" t="s">
        <v>153</v>
      </c>
      <c r="G66" s="147">
        <v>3</v>
      </c>
      <c r="H66" s="147">
        <v>62</v>
      </c>
      <c r="I66" s="147">
        <v>6</v>
      </c>
      <c r="J66" s="147"/>
      <c r="K66" s="147">
        <v>6</v>
      </c>
      <c r="L66" s="147">
        <v>13</v>
      </c>
      <c r="M66" s="147">
        <v>207</v>
      </c>
      <c r="N66" s="147">
        <v>19</v>
      </c>
      <c r="O66" s="147">
        <v>1</v>
      </c>
      <c r="P66" s="147">
        <v>20</v>
      </c>
      <c r="Q66" s="147">
        <v>8</v>
      </c>
      <c r="R66" s="147">
        <v>140</v>
      </c>
      <c r="S66" s="147">
        <v>9</v>
      </c>
      <c r="T66" s="147">
        <v>1</v>
      </c>
      <c r="U66" s="147">
        <v>10</v>
      </c>
      <c r="V66" s="147">
        <v>16</v>
      </c>
      <c r="W66" s="147">
        <v>3</v>
      </c>
      <c r="X66" s="147">
        <v>68</v>
      </c>
      <c r="Y66" s="147">
        <v>8</v>
      </c>
      <c r="Z66" s="147"/>
      <c r="AA66" s="147">
        <v>8</v>
      </c>
      <c r="AB66" s="147">
        <v>13</v>
      </c>
      <c r="AC66" s="147">
        <v>205</v>
      </c>
      <c r="AD66" s="147">
        <v>22</v>
      </c>
      <c r="AE66" s="147">
        <v>3</v>
      </c>
      <c r="AF66" s="147">
        <v>25</v>
      </c>
      <c r="AG66" s="147">
        <v>8</v>
      </c>
      <c r="AH66" s="147">
        <v>141</v>
      </c>
      <c r="AI66" s="147">
        <v>21</v>
      </c>
      <c r="AJ66" s="147">
        <v>2</v>
      </c>
      <c r="AK66" s="147">
        <v>23</v>
      </c>
      <c r="AL66" s="147">
        <v>16</v>
      </c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47"/>
      <c r="BO66" s="147"/>
      <c r="BP66" s="147"/>
      <c r="BQ66" s="147"/>
      <c r="BR66" s="147"/>
      <c r="BS66" s="147"/>
      <c r="BT66" s="147"/>
      <c r="BU66" s="147"/>
      <c r="BV66" s="147"/>
      <c r="BW66" s="147">
        <f t="shared" si="6"/>
        <v>24</v>
      </c>
      <c r="BX66" s="147">
        <f t="shared" si="7"/>
        <v>414</v>
      </c>
      <c r="BY66" s="147">
        <f t="shared" si="8"/>
        <v>56</v>
      </c>
      <c r="BZ66" s="147">
        <f t="shared" si="9"/>
        <v>16</v>
      </c>
      <c r="CA66" s="148">
        <f t="shared" si="10"/>
        <v>1</v>
      </c>
      <c r="CB66" s="296" t="s">
        <v>152</v>
      </c>
      <c r="CC66" s="297" t="s">
        <v>862</v>
      </c>
      <c r="CD66" s="298" t="s">
        <v>863</v>
      </c>
      <c r="CE66" s="299">
        <v>8397.363179800712</v>
      </c>
      <c r="CF66" s="149">
        <v>433</v>
      </c>
      <c r="CG66" s="149">
        <v>25</v>
      </c>
      <c r="CH66" s="144">
        <v>425</v>
      </c>
      <c r="CI66" s="144">
        <v>26</v>
      </c>
      <c r="CJ66" s="144">
        <v>8</v>
      </c>
      <c r="CK66" s="144">
        <v>-1</v>
      </c>
      <c r="CL66" s="150">
        <f t="shared" si="11"/>
        <v>-19</v>
      </c>
      <c r="CM66" s="150">
        <f t="shared" si="12"/>
        <v>-1</v>
      </c>
      <c r="CN66" s="300">
        <v>8043.394730067985</v>
      </c>
      <c r="CO66" s="286">
        <v>5655.005067938771</v>
      </c>
      <c r="CP66" s="148">
        <f t="shared" si="17"/>
        <v>1</v>
      </c>
      <c r="CQ66" s="151" t="s">
        <v>33</v>
      </c>
      <c r="CR66" s="151" t="s">
        <v>863</v>
      </c>
      <c r="CS66" s="151" t="s">
        <v>1151</v>
      </c>
      <c r="CT66" s="151" t="s">
        <v>152</v>
      </c>
      <c r="CU66" s="151" t="s">
        <v>1258</v>
      </c>
      <c r="CV66" s="152">
        <v>55</v>
      </c>
      <c r="CW66" s="153">
        <v>0</v>
      </c>
      <c r="CX66" s="153">
        <v>3</v>
      </c>
      <c r="CY66" s="153">
        <v>6</v>
      </c>
      <c r="CZ66" s="153">
        <v>0</v>
      </c>
      <c r="DA66" s="154">
        <v>6</v>
      </c>
      <c r="DB66" s="155">
        <v>198</v>
      </c>
      <c r="DC66" s="156">
        <v>2</v>
      </c>
      <c r="DD66" s="156">
        <v>13</v>
      </c>
      <c r="DE66" s="156">
        <v>20</v>
      </c>
      <c r="DF66" s="156">
        <v>1</v>
      </c>
      <c r="DG66" s="156">
        <v>0</v>
      </c>
      <c r="DH66" s="156">
        <v>0</v>
      </c>
      <c r="DI66" s="157">
        <v>21</v>
      </c>
      <c r="DJ66" s="158">
        <v>146</v>
      </c>
      <c r="DK66" s="159">
        <v>3</v>
      </c>
      <c r="DL66" s="159">
        <v>8</v>
      </c>
      <c r="DM66" s="159">
        <v>14</v>
      </c>
      <c r="DN66" s="159">
        <v>2</v>
      </c>
      <c r="DO66" s="159">
        <v>0</v>
      </c>
      <c r="DP66" s="159">
        <v>0</v>
      </c>
      <c r="DQ66" s="160">
        <v>16</v>
      </c>
      <c r="DR66" s="161">
        <v>0</v>
      </c>
      <c r="DS66" s="162">
        <v>0</v>
      </c>
      <c r="DT66" s="162">
        <v>0</v>
      </c>
      <c r="DU66" s="162">
        <v>0</v>
      </c>
      <c r="DV66" s="162">
        <v>0</v>
      </c>
      <c r="DW66" s="163">
        <v>0</v>
      </c>
      <c r="DX66" s="164">
        <v>399</v>
      </c>
      <c r="DY66" s="165">
        <v>5</v>
      </c>
      <c r="DZ66" s="165">
        <v>24</v>
      </c>
      <c r="EA66" s="166">
        <v>40</v>
      </c>
      <c r="EB66" s="166">
        <v>3</v>
      </c>
      <c r="EC66" s="166">
        <v>0</v>
      </c>
      <c r="ED66" s="166">
        <v>0</v>
      </c>
      <c r="EE66" s="167">
        <v>43</v>
      </c>
      <c r="EF66" s="168"/>
      <c r="EG66" s="168"/>
      <c r="EH66" s="169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70">
        <v>1575.8215782534971</v>
      </c>
      <c r="EU66" s="170">
        <v>2870.1296751687723</v>
      </c>
      <c r="EV66" s="171">
        <v>4445.9512534222695</v>
      </c>
      <c r="EW66" s="168">
        <v>1</v>
      </c>
      <c r="EX66" s="168">
        <v>1</v>
      </c>
      <c r="EY66" s="168">
        <v>1</v>
      </c>
      <c r="EZ66" s="168">
        <v>1</v>
      </c>
      <c r="FA66" s="172">
        <f t="shared" si="13"/>
        <v>-15</v>
      </c>
      <c r="FB66" s="172">
        <f t="shared" si="14"/>
        <v>0</v>
      </c>
      <c r="FC66" s="286">
        <f>(CO66+FA66*Foglio1!$L$17+Foglio1!$I$17*base!FB66)*(1-Foglio1!$L$27)</f>
        <v>4311.341879975592</v>
      </c>
      <c r="FD66" s="203"/>
      <c r="FE66" s="203"/>
      <c r="FF66" s="203"/>
      <c r="FH66" s="203"/>
      <c r="FI66" s="203"/>
      <c r="FJ66" s="203"/>
      <c r="FK66" s="203"/>
      <c r="FL66" s="203"/>
      <c r="FM66" s="203"/>
      <c r="FN66" s="203"/>
      <c r="FO66" s="203"/>
      <c r="FP66" s="203"/>
      <c r="FQ66" s="203"/>
      <c r="FR66" s="203"/>
      <c r="FS66" s="203"/>
      <c r="FT66" s="203"/>
      <c r="FU66" s="203"/>
      <c r="FV66" s="203"/>
      <c r="FW66" s="203"/>
    </row>
    <row r="67" spans="1:179" s="191" customFormat="1" ht="24.75" customHeight="1">
      <c r="A67" s="145">
        <v>61</v>
      </c>
      <c r="B67" s="145" t="str">
        <f t="shared" si="18"/>
        <v>IC</v>
      </c>
      <c r="C67" s="145" t="s">
        <v>135</v>
      </c>
      <c r="D67" s="143" t="s">
        <v>154</v>
      </c>
      <c r="E67" s="146" t="s">
        <v>622</v>
      </c>
      <c r="F67" s="146" t="s">
        <v>155</v>
      </c>
      <c r="G67" s="147">
        <v>6</v>
      </c>
      <c r="H67" s="147">
        <v>123</v>
      </c>
      <c r="I67" s="147">
        <v>9</v>
      </c>
      <c r="J67" s="147"/>
      <c r="K67" s="147">
        <v>9</v>
      </c>
      <c r="L67" s="147">
        <v>16</v>
      </c>
      <c r="M67" s="147">
        <v>270</v>
      </c>
      <c r="N67" s="147">
        <v>23</v>
      </c>
      <c r="O67" s="147">
        <v>1</v>
      </c>
      <c r="P67" s="147">
        <v>24</v>
      </c>
      <c r="Q67" s="147">
        <v>9</v>
      </c>
      <c r="R67" s="147">
        <v>186</v>
      </c>
      <c r="S67" s="147">
        <v>17</v>
      </c>
      <c r="T67" s="147">
        <v>2</v>
      </c>
      <c r="U67" s="147">
        <v>19</v>
      </c>
      <c r="V67" s="147">
        <v>12</v>
      </c>
      <c r="W67" s="147">
        <v>6</v>
      </c>
      <c r="X67" s="147">
        <v>129</v>
      </c>
      <c r="Y67" s="147">
        <v>14</v>
      </c>
      <c r="Z67" s="147"/>
      <c r="AA67" s="147">
        <v>14</v>
      </c>
      <c r="AB67" s="147">
        <v>16</v>
      </c>
      <c r="AC67" s="147">
        <v>275</v>
      </c>
      <c r="AD67" s="147">
        <v>26</v>
      </c>
      <c r="AE67" s="147">
        <v>4</v>
      </c>
      <c r="AF67" s="147">
        <v>30</v>
      </c>
      <c r="AG67" s="147">
        <v>9</v>
      </c>
      <c r="AH67" s="147">
        <v>185</v>
      </c>
      <c r="AI67" s="147">
        <v>25</v>
      </c>
      <c r="AJ67" s="147">
        <v>2</v>
      </c>
      <c r="AK67" s="147">
        <v>27</v>
      </c>
      <c r="AL67" s="147">
        <v>20</v>
      </c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7"/>
      <c r="BT67" s="147"/>
      <c r="BU67" s="147"/>
      <c r="BV67" s="147"/>
      <c r="BW67" s="147">
        <f t="shared" si="6"/>
        <v>31</v>
      </c>
      <c r="BX67" s="147">
        <f t="shared" si="7"/>
        <v>589</v>
      </c>
      <c r="BY67" s="147">
        <f t="shared" si="8"/>
        <v>71</v>
      </c>
      <c r="BZ67" s="147">
        <f t="shared" si="9"/>
        <v>20</v>
      </c>
      <c r="CA67" s="148">
        <f t="shared" si="10"/>
        <v>1</v>
      </c>
      <c r="CB67" s="296" t="s">
        <v>154</v>
      </c>
      <c r="CC67" s="297" t="s">
        <v>872</v>
      </c>
      <c r="CD67" s="298" t="s">
        <v>873</v>
      </c>
      <c r="CE67" s="299">
        <v>10989.529668966992</v>
      </c>
      <c r="CF67" s="149">
        <v>603</v>
      </c>
      <c r="CG67" s="149">
        <v>31</v>
      </c>
      <c r="CH67" s="144">
        <v>592</v>
      </c>
      <c r="CI67" s="144">
        <v>32</v>
      </c>
      <c r="CJ67" s="144">
        <v>11</v>
      </c>
      <c r="CK67" s="144">
        <v>-1</v>
      </c>
      <c r="CL67" s="150">
        <f t="shared" si="11"/>
        <v>-14</v>
      </c>
      <c r="CM67" s="150">
        <f t="shared" si="12"/>
        <v>0</v>
      </c>
      <c r="CN67" s="300">
        <v>10639.673050701365</v>
      </c>
      <c r="CO67" s="286">
        <v>7667.789005675958</v>
      </c>
      <c r="CP67" s="148">
        <f t="shared" si="17"/>
        <v>1</v>
      </c>
      <c r="CQ67" s="151" t="s">
        <v>33</v>
      </c>
      <c r="CR67" s="151" t="s">
        <v>873</v>
      </c>
      <c r="CS67" s="151" t="s">
        <v>1151</v>
      </c>
      <c r="CT67" s="151" t="s">
        <v>154</v>
      </c>
      <c r="CU67" s="151" t="s">
        <v>1259</v>
      </c>
      <c r="CV67" s="152">
        <v>122</v>
      </c>
      <c r="CW67" s="153">
        <v>3</v>
      </c>
      <c r="CX67" s="153">
        <v>6</v>
      </c>
      <c r="CY67" s="153">
        <v>12</v>
      </c>
      <c r="CZ67" s="153">
        <v>1</v>
      </c>
      <c r="DA67" s="154">
        <v>13</v>
      </c>
      <c r="DB67" s="155">
        <v>305</v>
      </c>
      <c r="DC67" s="156">
        <v>6</v>
      </c>
      <c r="DD67" s="156">
        <v>17</v>
      </c>
      <c r="DE67" s="156">
        <v>25</v>
      </c>
      <c r="DF67" s="156">
        <v>3</v>
      </c>
      <c r="DG67" s="156">
        <v>0</v>
      </c>
      <c r="DH67" s="156">
        <v>0</v>
      </c>
      <c r="DI67" s="157">
        <v>28</v>
      </c>
      <c r="DJ67" s="158">
        <v>173</v>
      </c>
      <c r="DK67" s="159">
        <v>5</v>
      </c>
      <c r="DL67" s="159">
        <v>9</v>
      </c>
      <c r="DM67" s="159">
        <v>18</v>
      </c>
      <c r="DN67" s="159">
        <v>3</v>
      </c>
      <c r="DO67" s="159">
        <v>0</v>
      </c>
      <c r="DP67" s="159">
        <v>0</v>
      </c>
      <c r="DQ67" s="160">
        <v>21</v>
      </c>
      <c r="DR67" s="161">
        <v>0</v>
      </c>
      <c r="DS67" s="162">
        <v>0</v>
      </c>
      <c r="DT67" s="162">
        <v>0</v>
      </c>
      <c r="DU67" s="162">
        <v>0</v>
      </c>
      <c r="DV67" s="162">
        <v>0</v>
      </c>
      <c r="DW67" s="163">
        <v>0</v>
      </c>
      <c r="DX67" s="164">
        <v>600</v>
      </c>
      <c r="DY67" s="165">
        <v>14</v>
      </c>
      <c r="DZ67" s="165">
        <v>32</v>
      </c>
      <c r="EA67" s="166">
        <v>55</v>
      </c>
      <c r="EB67" s="166">
        <v>7</v>
      </c>
      <c r="EC67" s="166">
        <v>0</v>
      </c>
      <c r="ED67" s="166">
        <v>0</v>
      </c>
      <c r="EE67" s="167">
        <v>62</v>
      </c>
      <c r="EF67" s="168"/>
      <c r="EG67" s="168"/>
      <c r="EH67" s="169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70">
        <v>2298.9574542288183</v>
      </c>
      <c r="EU67" s="170">
        <v>3767.8440776871166</v>
      </c>
      <c r="EV67" s="171">
        <v>6066.801531915935</v>
      </c>
      <c r="EW67" s="168">
        <v>1</v>
      </c>
      <c r="EX67" s="168">
        <v>1</v>
      </c>
      <c r="EY67" s="168">
        <v>1</v>
      </c>
      <c r="EZ67" s="168">
        <v>1</v>
      </c>
      <c r="FA67" s="172">
        <f t="shared" si="13"/>
        <v>11</v>
      </c>
      <c r="FB67" s="172">
        <f t="shared" si="14"/>
        <v>1</v>
      </c>
      <c r="FC67" s="286">
        <f>(CO67+FA67*Foglio1!$L$17+Foglio1!$I$17*base!FB67)*(1-Foglio1!$L$27)</f>
        <v>6029.0862754044365</v>
      </c>
      <c r="FD67" s="203"/>
      <c r="FE67" s="203"/>
      <c r="FF67" s="203"/>
      <c r="FH67" s="203"/>
      <c r="FI67" s="203"/>
      <c r="FJ67" s="203"/>
      <c r="FK67" s="203"/>
      <c r="FL67" s="203"/>
      <c r="FM67" s="203"/>
      <c r="FN67" s="203"/>
      <c r="FO67" s="203"/>
      <c r="FP67" s="203"/>
      <c r="FQ67" s="203"/>
      <c r="FR67" s="203"/>
      <c r="FS67" s="203"/>
      <c r="FT67" s="203"/>
      <c r="FU67" s="203"/>
      <c r="FV67" s="203"/>
      <c r="FW67" s="203"/>
    </row>
    <row r="68" spans="1:179" s="191" customFormat="1" ht="24.75" customHeight="1">
      <c r="A68" s="145">
        <v>62</v>
      </c>
      <c r="B68" s="145" t="str">
        <f t="shared" si="18"/>
        <v>IC</v>
      </c>
      <c r="C68" s="145" t="s">
        <v>135</v>
      </c>
      <c r="D68" s="143" t="s">
        <v>156</v>
      </c>
      <c r="E68" s="146" t="s">
        <v>623</v>
      </c>
      <c r="F68" s="146" t="s">
        <v>157</v>
      </c>
      <c r="G68" s="147">
        <v>10</v>
      </c>
      <c r="H68" s="147">
        <v>217</v>
      </c>
      <c r="I68" s="147">
        <v>20</v>
      </c>
      <c r="J68" s="147"/>
      <c r="K68" s="147">
        <v>20</v>
      </c>
      <c r="L68" s="147">
        <v>25</v>
      </c>
      <c r="M68" s="147">
        <v>416</v>
      </c>
      <c r="N68" s="147">
        <v>36</v>
      </c>
      <c r="O68" s="147">
        <v>1</v>
      </c>
      <c r="P68" s="147">
        <v>37</v>
      </c>
      <c r="Q68" s="147">
        <v>18</v>
      </c>
      <c r="R68" s="147">
        <v>300</v>
      </c>
      <c r="S68" s="147">
        <v>31</v>
      </c>
      <c r="T68" s="147">
        <v>1</v>
      </c>
      <c r="U68" s="147">
        <v>32</v>
      </c>
      <c r="V68" s="147">
        <v>27</v>
      </c>
      <c r="W68" s="147">
        <v>10</v>
      </c>
      <c r="X68" s="147">
        <v>225</v>
      </c>
      <c r="Y68" s="147">
        <v>21</v>
      </c>
      <c r="Z68" s="147">
        <v>1</v>
      </c>
      <c r="AA68" s="147">
        <v>22</v>
      </c>
      <c r="AB68" s="147">
        <v>25</v>
      </c>
      <c r="AC68" s="147">
        <v>420</v>
      </c>
      <c r="AD68" s="147">
        <v>40</v>
      </c>
      <c r="AE68" s="147">
        <v>4</v>
      </c>
      <c r="AF68" s="147">
        <v>44</v>
      </c>
      <c r="AG68" s="147">
        <v>18</v>
      </c>
      <c r="AH68" s="147">
        <v>305</v>
      </c>
      <c r="AI68" s="147">
        <v>36</v>
      </c>
      <c r="AJ68" s="147">
        <v>3</v>
      </c>
      <c r="AK68" s="147">
        <v>39</v>
      </c>
      <c r="AL68" s="147">
        <v>35</v>
      </c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  <c r="BI68" s="147"/>
      <c r="BJ68" s="147"/>
      <c r="BK68" s="147"/>
      <c r="BL68" s="147"/>
      <c r="BM68" s="147"/>
      <c r="BN68" s="147"/>
      <c r="BO68" s="147"/>
      <c r="BP68" s="147"/>
      <c r="BQ68" s="147"/>
      <c r="BR68" s="147"/>
      <c r="BS68" s="147"/>
      <c r="BT68" s="147"/>
      <c r="BU68" s="147"/>
      <c r="BV68" s="147"/>
      <c r="BW68" s="147">
        <f t="shared" si="6"/>
        <v>53</v>
      </c>
      <c r="BX68" s="147">
        <f t="shared" si="7"/>
        <v>950</v>
      </c>
      <c r="BY68" s="147">
        <f t="shared" si="8"/>
        <v>105</v>
      </c>
      <c r="BZ68" s="147">
        <f t="shared" si="9"/>
        <v>35</v>
      </c>
      <c r="CA68" s="148">
        <f t="shared" si="10"/>
        <v>1</v>
      </c>
      <c r="CB68" s="296" t="s">
        <v>156</v>
      </c>
      <c r="CC68" s="297" t="s">
        <v>881</v>
      </c>
      <c r="CD68" s="298" t="s">
        <v>882</v>
      </c>
      <c r="CE68" s="299">
        <v>17577.487021505443</v>
      </c>
      <c r="CF68" s="149">
        <v>952</v>
      </c>
      <c r="CG68" s="149">
        <v>55</v>
      </c>
      <c r="CH68" s="144">
        <v>940</v>
      </c>
      <c r="CI68" s="144">
        <v>52</v>
      </c>
      <c r="CJ68" s="144">
        <v>12</v>
      </c>
      <c r="CK68" s="144">
        <v>3</v>
      </c>
      <c r="CL68" s="150">
        <f t="shared" si="11"/>
        <v>-2</v>
      </c>
      <c r="CM68" s="150">
        <f t="shared" si="12"/>
        <v>-2</v>
      </c>
      <c r="CN68" s="300">
        <v>18555.04402142955</v>
      </c>
      <c r="CO68" s="286">
        <v>13231.225255494654</v>
      </c>
      <c r="CP68" s="148">
        <f t="shared" si="17"/>
        <v>1</v>
      </c>
      <c r="CQ68" s="151" t="s">
        <v>33</v>
      </c>
      <c r="CR68" s="151" t="s">
        <v>882</v>
      </c>
      <c r="CS68" s="151" t="s">
        <v>1151</v>
      </c>
      <c r="CT68" s="151" t="s">
        <v>156</v>
      </c>
      <c r="CU68" s="151" t="s">
        <v>1260</v>
      </c>
      <c r="CV68" s="152">
        <v>234</v>
      </c>
      <c r="CW68" s="153">
        <v>3</v>
      </c>
      <c r="CX68" s="153">
        <v>10</v>
      </c>
      <c r="CY68" s="153">
        <v>20</v>
      </c>
      <c r="CZ68" s="153">
        <v>2</v>
      </c>
      <c r="DA68" s="154">
        <v>22</v>
      </c>
      <c r="DB68" s="155">
        <v>409</v>
      </c>
      <c r="DC68" s="156">
        <v>8</v>
      </c>
      <c r="DD68" s="156">
        <v>24</v>
      </c>
      <c r="DE68" s="156">
        <v>37</v>
      </c>
      <c r="DF68" s="156">
        <v>3</v>
      </c>
      <c r="DG68" s="156">
        <v>0</v>
      </c>
      <c r="DH68" s="156">
        <v>0</v>
      </c>
      <c r="DI68" s="157">
        <v>40</v>
      </c>
      <c r="DJ68" s="158">
        <v>284</v>
      </c>
      <c r="DK68" s="159">
        <v>10</v>
      </c>
      <c r="DL68" s="159">
        <v>18</v>
      </c>
      <c r="DM68" s="159">
        <v>32</v>
      </c>
      <c r="DN68" s="159">
        <v>4</v>
      </c>
      <c r="DO68" s="159">
        <v>0</v>
      </c>
      <c r="DP68" s="159">
        <v>0</v>
      </c>
      <c r="DQ68" s="160">
        <v>36</v>
      </c>
      <c r="DR68" s="161">
        <v>0</v>
      </c>
      <c r="DS68" s="162">
        <v>0</v>
      </c>
      <c r="DT68" s="162">
        <v>0</v>
      </c>
      <c r="DU68" s="162">
        <v>0</v>
      </c>
      <c r="DV68" s="162">
        <v>0</v>
      </c>
      <c r="DW68" s="163">
        <v>0</v>
      </c>
      <c r="DX68" s="164">
        <v>927</v>
      </c>
      <c r="DY68" s="165">
        <v>21</v>
      </c>
      <c r="DZ68" s="165">
        <v>52</v>
      </c>
      <c r="EA68" s="166">
        <v>89</v>
      </c>
      <c r="EB68" s="166">
        <v>9</v>
      </c>
      <c r="EC68" s="166">
        <v>0</v>
      </c>
      <c r="ED68" s="166">
        <v>0</v>
      </c>
      <c r="EE68" s="167">
        <v>98</v>
      </c>
      <c r="EF68" s="168"/>
      <c r="EG68" s="168"/>
      <c r="EH68" s="169"/>
      <c r="EI68" s="169"/>
      <c r="EJ68" s="169"/>
      <c r="EK68" s="169"/>
      <c r="EL68" s="169"/>
      <c r="EM68" s="169"/>
      <c r="EN68" s="169"/>
      <c r="EO68" s="169"/>
      <c r="EP68" s="169"/>
      <c r="EQ68" s="169"/>
      <c r="ER68" s="169"/>
      <c r="ES68" s="169"/>
      <c r="ET68" s="170">
        <v>3550.7539403290375</v>
      </c>
      <c r="EU68" s="170">
        <v>6303.322296983236</v>
      </c>
      <c r="EV68" s="171">
        <v>9854.076237312274</v>
      </c>
      <c r="EW68" s="168">
        <v>1</v>
      </c>
      <c r="EX68" s="168">
        <v>1</v>
      </c>
      <c r="EY68" s="168">
        <v>1</v>
      </c>
      <c r="EZ68" s="168">
        <v>1</v>
      </c>
      <c r="FA68" s="172">
        <f t="shared" si="13"/>
        <v>-23</v>
      </c>
      <c r="FB68" s="172">
        <f t="shared" si="14"/>
        <v>-1</v>
      </c>
      <c r="FC68" s="286">
        <f>(CO68+FA68*Foglio1!$L$17+Foglio1!$I$17*base!FB68)*(1-Foglio1!$L$27)</f>
        <v>10032.149452449123</v>
      </c>
      <c r="FD68" s="203"/>
      <c r="FE68" s="203"/>
      <c r="FF68" s="203"/>
      <c r="FH68" s="203"/>
      <c r="FI68" s="203"/>
      <c r="FJ68" s="203"/>
      <c r="FK68" s="203"/>
      <c r="FL68" s="203"/>
      <c r="FM68" s="203"/>
      <c r="FN68" s="203"/>
      <c r="FO68" s="203"/>
      <c r="FP68" s="203"/>
      <c r="FQ68" s="203"/>
      <c r="FR68" s="203"/>
      <c r="FS68" s="203"/>
      <c r="FT68" s="203"/>
      <c r="FU68" s="203"/>
      <c r="FV68" s="203"/>
      <c r="FW68" s="203"/>
    </row>
    <row r="69" spans="1:179" s="191" customFormat="1" ht="24.75" customHeight="1">
      <c r="A69" s="145">
        <v>63</v>
      </c>
      <c r="B69" s="145" t="str">
        <f t="shared" si="18"/>
        <v>EE</v>
      </c>
      <c r="C69" s="145" t="s">
        <v>135</v>
      </c>
      <c r="D69" s="143" t="s">
        <v>158</v>
      </c>
      <c r="E69" s="146" t="s">
        <v>624</v>
      </c>
      <c r="F69" s="146" t="s">
        <v>159</v>
      </c>
      <c r="G69" s="147">
        <v>17</v>
      </c>
      <c r="H69" s="147">
        <v>392</v>
      </c>
      <c r="I69" s="147">
        <v>32</v>
      </c>
      <c r="J69" s="147"/>
      <c r="K69" s="147">
        <v>32</v>
      </c>
      <c r="L69" s="147">
        <v>41</v>
      </c>
      <c r="M69" s="147">
        <v>682</v>
      </c>
      <c r="N69" s="147">
        <v>60</v>
      </c>
      <c r="O69" s="147">
        <v>4</v>
      </c>
      <c r="P69" s="147">
        <v>64</v>
      </c>
      <c r="Q69" s="147"/>
      <c r="R69" s="147"/>
      <c r="S69" s="147"/>
      <c r="T69" s="147"/>
      <c r="U69" s="147">
        <v>0</v>
      </c>
      <c r="V69" s="147">
        <v>17</v>
      </c>
      <c r="W69" s="147">
        <v>17</v>
      </c>
      <c r="X69" s="147">
        <v>403</v>
      </c>
      <c r="Y69" s="147">
        <v>35</v>
      </c>
      <c r="Z69" s="147">
        <v>2</v>
      </c>
      <c r="AA69" s="147">
        <v>37</v>
      </c>
      <c r="AB69" s="147">
        <v>41</v>
      </c>
      <c r="AC69" s="147">
        <v>697</v>
      </c>
      <c r="AD69" s="147">
        <v>68</v>
      </c>
      <c r="AE69" s="147">
        <v>12</v>
      </c>
      <c r="AF69" s="147">
        <v>80</v>
      </c>
      <c r="AG69" s="147"/>
      <c r="AH69" s="147"/>
      <c r="AI69" s="147"/>
      <c r="AJ69" s="147"/>
      <c r="AK69" s="147">
        <v>0</v>
      </c>
      <c r="AL69" s="147">
        <v>36</v>
      </c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  <c r="BI69" s="147"/>
      <c r="BJ69" s="147"/>
      <c r="BK69" s="147"/>
      <c r="BL69" s="147"/>
      <c r="BM69" s="147"/>
      <c r="BN69" s="147"/>
      <c r="BO69" s="147"/>
      <c r="BP69" s="147"/>
      <c r="BQ69" s="147"/>
      <c r="BR69" s="147"/>
      <c r="BS69" s="147"/>
      <c r="BT69" s="147"/>
      <c r="BU69" s="147"/>
      <c r="BV69" s="147"/>
      <c r="BW69" s="147">
        <f t="shared" si="6"/>
        <v>58</v>
      </c>
      <c r="BX69" s="147">
        <f t="shared" si="7"/>
        <v>1100</v>
      </c>
      <c r="BY69" s="147">
        <f t="shared" si="8"/>
        <v>117</v>
      </c>
      <c r="BZ69" s="147">
        <f t="shared" si="9"/>
        <v>36</v>
      </c>
      <c r="CA69" s="148">
        <f t="shared" si="10"/>
        <v>1</v>
      </c>
      <c r="CB69" s="296" t="s">
        <v>158</v>
      </c>
      <c r="CC69" s="297" t="s">
        <v>558</v>
      </c>
      <c r="CD69" s="298" t="s">
        <v>559</v>
      </c>
      <c r="CE69" s="299">
        <v>17825.844151239842</v>
      </c>
      <c r="CF69" s="149">
        <v>1082</v>
      </c>
      <c r="CG69" s="149">
        <v>58</v>
      </c>
      <c r="CH69" s="144">
        <v>1073</v>
      </c>
      <c r="CI69" s="144">
        <v>59</v>
      </c>
      <c r="CJ69" s="144">
        <v>9</v>
      </c>
      <c r="CK69" s="144">
        <v>-1</v>
      </c>
      <c r="CL69" s="150">
        <f t="shared" si="11"/>
        <v>18</v>
      </c>
      <c r="CM69" s="150">
        <f t="shared" si="12"/>
        <v>0</v>
      </c>
      <c r="CN69" s="300">
        <v>17375.079113777247</v>
      </c>
      <c r="CO69" s="286">
        <v>12670.109490008546</v>
      </c>
      <c r="CP69" s="148">
        <f t="shared" si="17"/>
        <v>1</v>
      </c>
      <c r="CQ69" s="151" t="s">
        <v>33</v>
      </c>
      <c r="CR69" s="151" t="s">
        <v>559</v>
      </c>
      <c r="CS69" s="151" t="s">
        <v>1251</v>
      </c>
      <c r="CT69" s="151" t="s">
        <v>158</v>
      </c>
      <c r="CU69" s="151" t="s">
        <v>1261</v>
      </c>
      <c r="CV69" s="152">
        <v>406</v>
      </c>
      <c r="CW69" s="153">
        <v>7</v>
      </c>
      <c r="CX69" s="153">
        <v>18</v>
      </c>
      <c r="CY69" s="153">
        <v>36</v>
      </c>
      <c r="CZ69" s="153">
        <v>4</v>
      </c>
      <c r="DA69" s="154">
        <v>40</v>
      </c>
      <c r="DB69" s="155">
        <v>726</v>
      </c>
      <c r="DC69" s="156">
        <v>26</v>
      </c>
      <c r="DD69" s="156">
        <v>41</v>
      </c>
      <c r="DE69" s="156">
        <v>64</v>
      </c>
      <c r="DF69" s="156">
        <v>12</v>
      </c>
      <c r="DG69" s="156">
        <v>0</v>
      </c>
      <c r="DH69" s="156">
        <v>0</v>
      </c>
      <c r="DI69" s="157">
        <v>76</v>
      </c>
      <c r="DJ69" s="158">
        <v>0</v>
      </c>
      <c r="DK69" s="159">
        <v>0</v>
      </c>
      <c r="DL69" s="159">
        <v>0</v>
      </c>
      <c r="DM69" s="159">
        <v>0</v>
      </c>
      <c r="DN69" s="159">
        <v>0</v>
      </c>
      <c r="DO69" s="159">
        <v>0</v>
      </c>
      <c r="DP69" s="159">
        <v>0</v>
      </c>
      <c r="DQ69" s="160">
        <v>0</v>
      </c>
      <c r="DR69" s="161">
        <v>0</v>
      </c>
      <c r="DS69" s="162">
        <v>0</v>
      </c>
      <c r="DT69" s="162">
        <v>0</v>
      </c>
      <c r="DU69" s="162">
        <v>0</v>
      </c>
      <c r="DV69" s="162">
        <v>0</v>
      </c>
      <c r="DW69" s="163">
        <v>0</v>
      </c>
      <c r="DX69" s="164">
        <v>1132</v>
      </c>
      <c r="DY69" s="165">
        <v>33</v>
      </c>
      <c r="DZ69" s="165">
        <v>59</v>
      </c>
      <c r="EA69" s="166">
        <v>100</v>
      </c>
      <c r="EB69" s="166">
        <v>16</v>
      </c>
      <c r="EC69" s="166">
        <v>0</v>
      </c>
      <c r="ED69" s="166">
        <v>0</v>
      </c>
      <c r="EE69" s="167">
        <v>116</v>
      </c>
      <c r="EF69" s="168"/>
      <c r="EG69" s="168"/>
      <c r="EH69" s="169"/>
      <c r="EI69" s="169"/>
      <c r="EJ69" s="169"/>
      <c r="EK69" s="169"/>
      <c r="EL69" s="169"/>
      <c r="EM69" s="169"/>
      <c r="EN69" s="169"/>
      <c r="EO69" s="169"/>
      <c r="EP69" s="169"/>
      <c r="EQ69" s="169"/>
      <c r="ER69" s="169"/>
      <c r="ES69" s="169"/>
      <c r="ET69" s="170">
        <v>3885.984319679303</v>
      </c>
      <c r="EU69" s="170">
        <v>6175.193394841686</v>
      </c>
      <c r="EV69" s="171">
        <v>10061.177714520989</v>
      </c>
      <c r="EW69" s="168">
        <v>1</v>
      </c>
      <c r="EX69" s="168">
        <v>1</v>
      </c>
      <c r="EY69" s="168">
        <v>1</v>
      </c>
      <c r="EZ69" s="168">
        <v>1</v>
      </c>
      <c r="FA69" s="172">
        <f t="shared" si="13"/>
        <v>32</v>
      </c>
      <c r="FB69" s="172">
        <f t="shared" si="14"/>
        <v>1</v>
      </c>
      <c r="FC69" s="286">
        <f>(CO69+FA69*Foglio1!$L$17+Foglio1!$I$17*base!FB69)*(1-Foglio1!$L$27)</f>
        <v>9943.775807816462</v>
      </c>
      <c r="FD69" s="203"/>
      <c r="FE69" s="203"/>
      <c r="FF69" s="203"/>
      <c r="FH69" s="203"/>
      <c r="FI69" s="203"/>
      <c r="FJ69" s="203"/>
      <c r="FK69" s="203"/>
      <c r="FL69" s="203"/>
      <c r="FM69" s="203"/>
      <c r="FN69" s="203"/>
      <c r="FO69" s="203"/>
      <c r="FP69" s="203"/>
      <c r="FQ69" s="203"/>
      <c r="FR69" s="203"/>
      <c r="FS69" s="203"/>
      <c r="FT69" s="203"/>
      <c r="FU69" s="203"/>
      <c r="FV69" s="203"/>
      <c r="FW69" s="203"/>
    </row>
    <row r="70" spans="1:179" s="191" customFormat="1" ht="24.75" customHeight="1">
      <c r="A70" s="145">
        <v>64</v>
      </c>
      <c r="B70" s="145" t="str">
        <f t="shared" si="18"/>
        <v>EE</v>
      </c>
      <c r="C70" s="145" t="s">
        <v>135</v>
      </c>
      <c r="D70" s="143" t="s">
        <v>160</v>
      </c>
      <c r="E70" s="146" t="s">
        <v>625</v>
      </c>
      <c r="F70" s="146" t="s">
        <v>159</v>
      </c>
      <c r="G70" s="147">
        <v>17</v>
      </c>
      <c r="H70" s="147">
        <v>423</v>
      </c>
      <c r="I70" s="147">
        <v>34</v>
      </c>
      <c r="J70" s="147">
        <v>1</v>
      </c>
      <c r="K70" s="147">
        <v>35</v>
      </c>
      <c r="L70" s="147">
        <v>39</v>
      </c>
      <c r="M70" s="147">
        <v>704</v>
      </c>
      <c r="N70" s="147">
        <v>51</v>
      </c>
      <c r="O70" s="147">
        <v>2</v>
      </c>
      <c r="P70" s="147">
        <v>53</v>
      </c>
      <c r="Q70" s="147"/>
      <c r="R70" s="147"/>
      <c r="S70" s="147"/>
      <c r="T70" s="147"/>
      <c r="U70" s="147">
        <v>0</v>
      </c>
      <c r="V70" s="147">
        <v>23</v>
      </c>
      <c r="W70" s="147">
        <v>17</v>
      </c>
      <c r="X70" s="147">
        <v>436</v>
      </c>
      <c r="Y70" s="147">
        <v>35</v>
      </c>
      <c r="Z70" s="147">
        <v>3</v>
      </c>
      <c r="AA70" s="147">
        <v>38</v>
      </c>
      <c r="AB70" s="147">
        <v>39</v>
      </c>
      <c r="AC70" s="147">
        <v>708</v>
      </c>
      <c r="AD70" s="147">
        <v>70</v>
      </c>
      <c r="AE70" s="147">
        <v>9</v>
      </c>
      <c r="AF70" s="147">
        <v>79</v>
      </c>
      <c r="AG70" s="147"/>
      <c r="AH70" s="147"/>
      <c r="AI70" s="147"/>
      <c r="AJ70" s="147"/>
      <c r="AK70" s="147">
        <v>0</v>
      </c>
      <c r="AL70" s="147">
        <v>39</v>
      </c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  <c r="BI70" s="147"/>
      <c r="BJ70" s="147"/>
      <c r="BK70" s="147"/>
      <c r="BL70" s="147"/>
      <c r="BM70" s="147"/>
      <c r="BN70" s="147"/>
      <c r="BO70" s="147"/>
      <c r="BP70" s="147"/>
      <c r="BQ70" s="147"/>
      <c r="BR70" s="147"/>
      <c r="BS70" s="147"/>
      <c r="BT70" s="147"/>
      <c r="BU70" s="147"/>
      <c r="BV70" s="147"/>
      <c r="BW70" s="147">
        <f t="shared" si="6"/>
        <v>56</v>
      </c>
      <c r="BX70" s="147">
        <f t="shared" si="7"/>
        <v>1144</v>
      </c>
      <c r="BY70" s="147">
        <f t="shared" si="8"/>
        <v>117</v>
      </c>
      <c r="BZ70" s="147">
        <f t="shared" si="9"/>
        <v>39</v>
      </c>
      <c r="CA70" s="148">
        <f t="shared" si="10"/>
        <v>1</v>
      </c>
      <c r="CB70" s="296" t="s">
        <v>160</v>
      </c>
      <c r="CC70" s="311" t="s">
        <v>560</v>
      </c>
      <c r="CD70" s="298" t="s">
        <v>559</v>
      </c>
      <c r="CE70" s="299">
        <v>17311.774753072896</v>
      </c>
      <c r="CF70" s="149">
        <v>1118</v>
      </c>
      <c r="CG70" s="149">
        <v>55</v>
      </c>
      <c r="CH70" s="144">
        <v>1112</v>
      </c>
      <c r="CI70" s="144">
        <v>55</v>
      </c>
      <c r="CJ70" s="144">
        <v>6</v>
      </c>
      <c r="CK70" s="144">
        <v>0</v>
      </c>
      <c r="CL70" s="150">
        <f t="shared" si="11"/>
        <v>26</v>
      </c>
      <c r="CM70" s="150">
        <f t="shared" si="12"/>
        <v>1</v>
      </c>
      <c r="CN70" s="300">
        <v>17180.99119549273</v>
      </c>
      <c r="CO70" s="286">
        <v>12669.498238904274</v>
      </c>
      <c r="CP70" s="148">
        <f t="shared" si="17"/>
        <v>1</v>
      </c>
      <c r="CQ70" s="151" t="s">
        <v>33</v>
      </c>
      <c r="CR70" s="151" t="s">
        <v>559</v>
      </c>
      <c r="CS70" s="151" t="s">
        <v>1251</v>
      </c>
      <c r="CT70" s="151" t="s">
        <v>160</v>
      </c>
      <c r="CU70" s="151" t="s">
        <v>1262</v>
      </c>
      <c r="CV70" s="152">
        <v>457</v>
      </c>
      <c r="CW70" s="153">
        <v>8</v>
      </c>
      <c r="CX70" s="153">
        <v>19</v>
      </c>
      <c r="CY70" s="153">
        <v>38</v>
      </c>
      <c r="CZ70" s="153">
        <v>3</v>
      </c>
      <c r="DA70" s="154">
        <v>41</v>
      </c>
      <c r="DB70" s="155">
        <v>743</v>
      </c>
      <c r="DC70" s="156">
        <v>24</v>
      </c>
      <c r="DD70" s="156">
        <v>39</v>
      </c>
      <c r="DE70" s="156">
        <v>63</v>
      </c>
      <c r="DF70" s="156">
        <v>9</v>
      </c>
      <c r="DG70" s="156">
        <v>0</v>
      </c>
      <c r="DH70" s="156">
        <v>0</v>
      </c>
      <c r="DI70" s="157">
        <v>72</v>
      </c>
      <c r="DJ70" s="158">
        <v>0</v>
      </c>
      <c r="DK70" s="159">
        <v>0</v>
      </c>
      <c r="DL70" s="159">
        <v>0</v>
      </c>
      <c r="DM70" s="159">
        <v>0</v>
      </c>
      <c r="DN70" s="159">
        <v>0</v>
      </c>
      <c r="DO70" s="159">
        <v>0</v>
      </c>
      <c r="DP70" s="159">
        <v>0</v>
      </c>
      <c r="DQ70" s="160">
        <v>0</v>
      </c>
      <c r="DR70" s="161">
        <v>0</v>
      </c>
      <c r="DS70" s="162">
        <v>0</v>
      </c>
      <c r="DT70" s="162">
        <v>0</v>
      </c>
      <c r="DU70" s="162">
        <v>0</v>
      </c>
      <c r="DV70" s="162">
        <v>0</v>
      </c>
      <c r="DW70" s="163">
        <v>0</v>
      </c>
      <c r="DX70" s="164">
        <v>1200</v>
      </c>
      <c r="DY70" s="165">
        <v>32</v>
      </c>
      <c r="DZ70" s="165">
        <v>58</v>
      </c>
      <c r="EA70" s="166">
        <v>101</v>
      </c>
      <c r="EB70" s="166">
        <v>12</v>
      </c>
      <c r="EC70" s="166">
        <v>0</v>
      </c>
      <c r="ED70" s="166">
        <v>0</v>
      </c>
      <c r="EE70" s="167">
        <v>113</v>
      </c>
      <c r="EF70" s="168"/>
      <c r="EG70" s="168"/>
      <c r="EH70" s="169"/>
      <c r="EI70" s="169"/>
      <c r="EJ70" s="169"/>
      <c r="EK70" s="169"/>
      <c r="EL70" s="169"/>
      <c r="EM70" s="169"/>
      <c r="EN70" s="169"/>
      <c r="EO70" s="169"/>
      <c r="EP70" s="169"/>
      <c r="EQ70" s="169"/>
      <c r="ER70" s="169"/>
      <c r="ES70" s="169"/>
      <c r="ET70" s="170">
        <v>4107.579738706999</v>
      </c>
      <c r="EU70" s="170">
        <v>6089.076419654714</v>
      </c>
      <c r="EV70" s="171">
        <v>10196.656158361713</v>
      </c>
      <c r="EW70" s="168">
        <v>1</v>
      </c>
      <c r="EX70" s="168">
        <v>1</v>
      </c>
      <c r="EY70" s="168">
        <v>1</v>
      </c>
      <c r="EZ70" s="168">
        <v>1</v>
      </c>
      <c r="FA70" s="172">
        <f t="shared" si="13"/>
        <v>56</v>
      </c>
      <c r="FB70" s="172">
        <f t="shared" si="14"/>
        <v>2</v>
      </c>
      <c r="FC70" s="286">
        <f>(CO70+FA70*Foglio1!$L$17+Foglio1!$I$17*base!FB70)*(1-Foglio1!$L$27)</f>
        <v>10104.895629925506</v>
      </c>
      <c r="FD70" s="203"/>
      <c r="FE70" s="203"/>
      <c r="FF70" s="203"/>
      <c r="FH70" s="203"/>
      <c r="FI70" s="203"/>
      <c r="FJ70" s="203"/>
      <c r="FK70" s="203"/>
      <c r="FL70" s="203"/>
      <c r="FM70" s="203"/>
      <c r="FN70" s="203"/>
      <c r="FO70" s="203"/>
      <c r="FP70" s="203"/>
      <c r="FQ70" s="203"/>
      <c r="FR70" s="203"/>
      <c r="FS70" s="203"/>
      <c r="FT70" s="203"/>
      <c r="FU70" s="203"/>
      <c r="FV70" s="203"/>
      <c r="FW70" s="203"/>
    </row>
    <row r="71" spans="1:179" s="191" customFormat="1" ht="24.75" customHeight="1">
      <c r="A71" s="145">
        <v>65</v>
      </c>
      <c r="B71" s="145" t="str">
        <f t="shared" si="18"/>
        <v>IC</v>
      </c>
      <c r="C71" s="145" t="s">
        <v>135</v>
      </c>
      <c r="D71" s="143" t="s">
        <v>161</v>
      </c>
      <c r="E71" s="146" t="s">
        <v>626</v>
      </c>
      <c r="F71" s="146" t="s">
        <v>159</v>
      </c>
      <c r="G71" s="147">
        <v>4</v>
      </c>
      <c r="H71" s="147">
        <v>75</v>
      </c>
      <c r="I71" s="147">
        <v>8</v>
      </c>
      <c r="J71" s="147">
        <v>1</v>
      </c>
      <c r="K71" s="147">
        <v>9</v>
      </c>
      <c r="L71" s="147">
        <v>9</v>
      </c>
      <c r="M71" s="147">
        <v>153</v>
      </c>
      <c r="N71" s="147">
        <v>15</v>
      </c>
      <c r="O71" s="147"/>
      <c r="P71" s="147">
        <v>15</v>
      </c>
      <c r="Q71" s="147">
        <v>21</v>
      </c>
      <c r="R71" s="147">
        <v>470</v>
      </c>
      <c r="S71" s="147">
        <v>54</v>
      </c>
      <c r="T71" s="147">
        <v>6</v>
      </c>
      <c r="U71" s="147">
        <v>60</v>
      </c>
      <c r="V71" s="147">
        <v>17</v>
      </c>
      <c r="W71" s="147">
        <v>4</v>
      </c>
      <c r="X71" s="147">
        <v>81</v>
      </c>
      <c r="Y71" s="147">
        <v>9</v>
      </c>
      <c r="Z71" s="147">
        <v>2</v>
      </c>
      <c r="AA71" s="147">
        <v>11</v>
      </c>
      <c r="AB71" s="147">
        <v>9</v>
      </c>
      <c r="AC71" s="147">
        <v>154</v>
      </c>
      <c r="AD71" s="147">
        <v>18</v>
      </c>
      <c r="AE71" s="147">
        <v>3</v>
      </c>
      <c r="AF71" s="147">
        <v>21</v>
      </c>
      <c r="AG71" s="147">
        <v>21</v>
      </c>
      <c r="AH71" s="147">
        <v>482</v>
      </c>
      <c r="AI71" s="147">
        <v>62</v>
      </c>
      <c r="AJ71" s="147">
        <v>12</v>
      </c>
      <c r="AK71" s="147">
        <v>74</v>
      </c>
      <c r="AL71" s="147">
        <v>29</v>
      </c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>
        <f t="shared" si="6"/>
        <v>34</v>
      </c>
      <c r="BX71" s="147">
        <f t="shared" si="7"/>
        <v>717</v>
      </c>
      <c r="BY71" s="147">
        <f t="shared" si="8"/>
        <v>106</v>
      </c>
      <c r="BZ71" s="147">
        <f t="shared" si="9"/>
        <v>29</v>
      </c>
      <c r="CA71" s="148">
        <f t="shared" si="10"/>
        <v>1</v>
      </c>
      <c r="CB71" s="296" t="s">
        <v>161</v>
      </c>
      <c r="CC71" s="297" t="s">
        <v>857</v>
      </c>
      <c r="CD71" s="298" t="s">
        <v>559</v>
      </c>
      <c r="CE71" s="299">
        <v>14070.385140802799</v>
      </c>
      <c r="CF71" s="149">
        <v>703</v>
      </c>
      <c r="CG71" s="149">
        <v>35</v>
      </c>
      <c r="CH71" s="144">
        <v>726</v>
      </c>
      <c r="CI71" s="144">
        <v>36</v>
      </c>
      <c r="CJ71" s="144">
        <v>-23</v>
      </c>
      <c r="CK71" s="144">
        <v>-1</v>
      </c>
      <c r="CL71" s="150">
        <f t="shared" si="11"/>
        <v>14</v>
      </c>
      <c r="CM71" s="150">
        <f t="shared" si="12"/>
        <v>-1</v>
      </c>
      <c r="CN71" s="300">
        <v>13301.879015716775</v>
      </c>
      <c r="CO71" s="286">
        <v>9589.516341498293</v>
      </c>
      <c r="CP71" s="148">
        <f aca="true" t="shared" si="24" ref="CP71:CP102">IF(CT71=D71,1,0)</f>
        <v>1</v>
      </c>
      <c r="CQ71" s="151" t="s">
        <v>33</v>
      </c>
      <c r="CR71" s="151" t="s">
        <v>559</v>
      </c>
      <c r="CS71" s="151" t="s">
        <v>1151</v>
      </c>
      <c r="CT71" s="151" t="s">
        <v>161</v>
      </c>
      <c r="CU71" s="151" t="s">
        <v>1263</v>
      </c>
      <c r="CV71" s="152">
        <v>74</v>
      </c>
      <c r="CW71" s="153">
        <v>0</v>
      </c>
      <c r="CX71" s="153">
        <v>4</v>
      </c>
      <c r="CY71" s="153">
        <v>8</v>
      </c>
      <c r="CZ71" s="153">
        <v>0</v>
      </c>
      <c r="DA71" s="154">
        <v>8</v>
      </c>
      <c r="DB71" s="155">
        <v>148</v>
      </c>
      <c r="DC71" s="156">
        <v>8</v>
      </c>
      <c r="DD71" s="156">
        <v>9</v>
      </c>
      <c r="DE71" s="156">
        <v>14</v>
      </c>
      <c r="DF71" s="156">
        <v>3</v>
      </c>
      <c r="DG71" s="156">
        <v>0</v>
      </c>
      <c r="DH71" s="156">
        <v>2</v>
      </c>
      <c r="DI71" s="157">
        <v>19</v>
      </c>
      <c r="DJ71" s="158">
        <v>444</v>
      </c>
      <c r="DK71" s="159">
        <v>24</v>
      </c>
      <c r="DL71" s="159">
        <v>20</v>
      </c>
      <c r="DM71" s="159">
        <v>48</v>
      </c>
      <c r="DN71" s="159">
        <v>11</v>
      </c>
      <c r="DO71" s="159">
        <v>0</v>
      </c>
      <c r="DP71" s="159">
        <v>7</v>
      </c>
      <c r="DQ71" s="160">
        <v>66</v>
      </c>
      <c r="DR71" s="161">
        <v>0</v>
      </c>
      <c r="DS71" s="162">
        <v>0</v>
      </c>
      <c r="DT71" s="162">
        <v>0</v>
      </c>
      <c r="DU71" s="162">
        <v>0</v>
      </c>
      <c r="DV71" s="162">
        <v>0</v>
      </c>
      <c r="DW71" s="163">
        <v>0</v>
      </c>
      <c r="DX71" s="164">
        <v>666</v>
      </c>
      <c r="DY71" s="165">
        <v>32</v>
      </c>
      <c r="DZ71" s="165">
        <v>33</v>
      </c>
      <c r="EA71" s="166">
        <v>70</v>
      </c>
      <c r="EB71" s="166">
        <v>14</v>
      </c>
      <c r="EC71" s="166">
        <v>0</v>
      </c>
      <c r="ED71" s="166">
        <v>9</v>
      </c>
      <c r="EE71" s="167">
        <v>93</v>
      </c>
      <c r="EF71" s="168" t="s">
        <v>1264</v>
      </c>
      <c r="EG71" s="168" t="s">
        <v>1265</v>
      </c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70">
        <v>2867.242192596128</v>
      </c>
      <c r="EU71" s="170">
        <v>4416.712589124139</v>
      </c>
      <c r="EV71" s="171">
        <v>7283.954781720267</v>
      </c>
      <c r="EW71" s="168">
        <v>1</v>
      </c>
      <c r="EX71" s="168">
        <v>1</v>
      </c>
      <c r="EY71" s="168">
        <v>1</v>
      </c>
      <c r="EZ71" s="168">
        <v>1</v>
      </c>
      <c r="FA71" s="172">
        <f t="shared" si="13"/>
        <v>-51</v>
      </c>
      <c r="FB71" s="172">
        <f t="shared" si="14"/>
        <v>-1</v>
      </c>
      <c r="FC71" s="286">
        <f>(CO71+FA71*Foglio1!$L$17+Foglio1!$I$17*base!FB71)*(1-Foglio1!$L$27)</f>
        <v>7144.79277465905</v>
      </c>
      <c r="FD71" s="203"/>
      <c r="FE71" s="203"/>
      <c r="FF71" s="203"/>
      <c r="FH71" s="203"/>
      <c r="FI71" s="203"/>
      <c r="FJ71" s="203"/>
      <c r="FK71" s="203"/>
      <c r="FL71" s="203"/>
      <c r="FM71" s="203"/>
      <c r="FN71" s="203"/>
      <c r="FO71" s="203"/>
      <c r="FP71" s="203"/>
      <c r="FQ71" s="203"/>
      <c r="FR71" s="203"/>
      <c r="FS71" s="203"/>
      <c r="FT71" s="203"/>
      <c r="FU71" s="203"/>
      <c r="FV71" s="203"/>
      <c r="FW71" s="203"/>
    </row>
    <row r="72" spans="1:179" s="191" customFormat="1" ht="24.75" customHeight="1">
      <c r="A72" s="145">
        <v>66</v>
      </c>
      <c r="B72" s="145" t="str">
        <f t="shared" si="18"/>
        <v>MM</v>
      </c>
      <c r="C72" s="145" t="s">
        <v>135</v>
      </c>
      <c r="D72" s="143" t="s">
        <v>162</v>
      </c>
      <c r="E72" s="146" t="s">
        <v>627</v>
      </c>
      <c r="F72" s="146" t="s">
        <v>159</v>
      </c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>
        <v>21</v>
      </c>
      <c r="R72" s="147">
        <v>464</v>
      </c>
      <c r="S72" s="147">
        <v>48</v>
      </c>
      <c r="T72" s="147">
        <v>8</v>
      </c>
      <c r="U72" s="147">
        <v>56</v>
      </c>
      <c r="V72" s="147">
        <v>12</v>
      </c>
      <c r="W72" s="147"/>
      <c r="X72" s="147"/>
      <c r="Y72" s="147"/>
      <c r="Z72" s="147"/>
      <c r="AA72" s="147">
        <v>0</v>
      </c>
      <c r="AB72" s="147"/>
      <c r="AC72" s="147"/>
      <c r="AD72" s="147"/>
      <c r="AE72" s="147"/>
      <c r="AF72" s="147">
        <v>0</v>
      </c>
      <c r="AG72" s="147">
        <v>21</v>
      </c>
      <c r="AH72" s="147">
        <v>461</v>
      </c>
      <c r="AI72" s="147">
        <v>52</v>
      </c>
      <c r="AJ72" s="147">
        <v>11</v>
      </c>
      <c r="AK72" s="147">
        <v>63</v>
      </c>
      <c r="AL72" s="147">
        <v>16</v>
      </c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>
        <f aca="true" t="shared" si="25" ref="BW72:BW136">AG72+AB72+W72</f>
        <v>21</v>
      </c>
      <c r="BX72" s="147">
        <f aca="true" t="shared" si="26" ref="BX72:BX136">X72+AC72+AH72</f>
        <v>461</v>
      </c>
      <c r="BY72" s="147">
        <f aca="true" t="shared" si="27" ref="BY72:BY136">AN72+AK72+AF72+AA72</f>
        <v>63</v>
      </c>
      <c r="BZ72" s="147">
        <f aca="true" t="shared" si="28" ref="BZ72:BZ136">AL72</f>
        <v>16</v>
      </c>
      <c r="CA72" s="148">
        <f aca="true" t="shared" si="29" ref="CA72:CA136">IF(CB72=D72,1,"")</f>
        <v>1</v>
      </c>
      <c r="CB72" s="296" t="s">
        <v>162</v>
      </c>
      <c r="CC72" s="297" t="s">
        <v>888</v>
      </c>
      <c r="CD72" s="298" t="s">
        <v>559</v>
      </c>
      <c r="CE72" s="299">
        <v>9710.006837577195</v>
      </c>
      <c r="CF72" s="149">
        <v>475</v>
      </c>
      <c r="CG72" s="149">
        <v>23</v>
      </c>
      <c r="CH72" s="144">
        <v>462</v>
      </c>
      <c r="CI72" s="144">
        <v>22</v>
      </c>
      <c r="CJ72" s="144">
        <v>13</v>
      </c>
      <c r="CK72" s="144">
        <v>1</v>
      </c>
      <c r="CL72" s="150">
        <f aca="true" t="shared" si="30" ref="CL72:CL136">BX72-CF72</f>
        <v>-14</v>
      </c>
      <c r="CM72" s="150">
        <f aca="true" t="shared" si="31" ref="CM72:CM136">BW72-CG72</f>
        <v>-2</v>
      </c>
      <c r="CN72" s="300">
        <v>10093.19132627018</v>
      </c>
      <c r="CO72" s="286">
        <v>7049.0113511122045</v>
      </c>
      <c r="CP72" s="148">
        <f t="shared" si="24"/>
        <v>1</v>
      </c>
      <c r="CQ72" s="151" t="s">
        <v>33</v>
      </c>
      <c r="CR72" s="151" t="s">
        <v>559</v>
      </c>
      <c r="CS72" s="151" t="s">
        <v>1295</v>
      </c>
      <c r="CT72" s="151" t="s">
        <v>162</v>
      </c>
      <c r="CU72" s="151" t="s">
        <v>1300</v>
      </c>
      <c r="CV72" s="152">
        <v>0</v>
      </c>
      <c r="CW72" s="153">
        <v>0</v>
      </c>
      <c r="CX72" s="153">
        <v>0</v>
      </c>
      <c r="CY72" s="153">
        <v>0</v>
      </c>
      <c r="CZ72" s="153">
        <v>0</v>
      </c>
      <c r="DA72" s="154">
        <v>0</v>
      </c>
      <c r="DB72" s="155">
        <v>0</v>
      </c>
      <c r="DC72" s="156">
        <v>0</v>
      </c>
      <c r="DD72" s="156">
        <v>0</v>
      </c>
      <c r="DE72" s="156">
        <v>0</v>
      </c>
      <c r="DF72" s="156">
        <v>0</v>
      </c>
      <c r="DG72" s="156">
        <v>0</v>
      </c>
      <c r="DH72" s="156">
        <v>0</v>
      </c>
      <c r="DI72" s="157">
        <v>0</v>
      </c>
      <c r="DJ72" s="158">
        <v>470</v>
      </c>
      <c r="DK72" s="159">
        <v>14</v>
      </c>
      <c r="DL72" s="159">
        <v>21</v>
      </c>
      <c r="DM72" s="159">
        <v>49</v>
      </c>
      <c r="DN72" s="159">
        <v>8</v>
      </c>
      <c r="DO72" s="159">
        <v>0</v>
      </c>
      <c r="DP72" s="159">
        <v>0</v>
      </c>
      <c r="DQ72" s="160">
        <v>57</v>
      </c>
      <c r="DR72" s="161">
        <v>0</v>
      </c>
      <c r="DS72" s="162">
        <v>0</v>
      </c>
      <c r="DT72" s="162">
        <v>0</v>
      </c>
      <c r="DU72" s="162">
        <v>0</v>
      </c>
      <c r="DV72" s="162">
        <v>0</v>
      </c>
      <c r="DW72" s="163">
        <v>0</v>
      </c>
      <c r="DX72" s="164">
        <v>470</v>
      </c>
      <c r="DY72" s="165">
        <v>14</v>
      </c>
      <c r="DZ72" s="165">
        <v>21</v>
      </c>
      <c r="EA72" s="166">
        <v>49</v>
      </c>
      <c r="EB72" s="166">
        <v>8</v>
      </c>
      <c r="EC72" s="166">
        <v>0</v>
      </c>
      <c r="ED72" s="166">
        <v>0</v>
      </c>
      <c r="EE72" s="167">
        <v>57</v>
      </c>
      <c r="EF72" s="168"/>
      <c r="EG72" s="168"/>
      <c r="EH72" s="169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70">
        <v>2225.77699654247</v>
      </c>
      <c r="EU72" s="170">
        <v>3208.374758190327</v>
      </c>
      <c r="EV72" s="171">
        <v>5434.151754732797</v>
      </c>
      <c r="EW72" s="168">
        <v>1</v>
      </c>
      <c r="EX72" s="168">
        <v>1</v>
      </c>
      <c r="EY72" s="168">
        <v>1</v>
      </c>
      <c r="EZ72" s="168">
        <v>1</v>
      </c>
      <c r="FA72" s="172">
        <f aca="true" t="shared" si="32" ref="FA72:FA136">DX72-BX72</f>
        <v>9</v>
      </c>
      <c r="FB72" s="172">
        <f aca="true" t="shared" si="33" ref="FB72:FB136">DZ72-BW72</f>
        <v>0</v>
      </c>
      <c r="FC72" s="286">
        <f>(CO72+FA72*Foglio1!$L$17+Foglio1!$I$17*base!FB72)*(1-Foglio1!$L$27)</f>
        <v>5455.716848550825</v>
      </c>
      <c r="FD72" s="203"/>
      <c r="FE72" s="203"/>
      <c r="FF72" s="203"/>
      <c r="FH72" s="203"/>
      <c r="FI72" s="203"/>
      <c r="FJ72" s="203"/>
      <c r="FK72" s="203"/>
      <c r="FL72" s="203"/>
      <c r="FM72" s="203"/>
      <c r="FN72" s="203"/>
      <c r="FO72" s="203"/>
      <c r="FP72" s="203"/>
      <c r="FQ72" s="203"/>
      <c r="FR72" s="203"/>
      <c r="FS72" s="203"/>
      <c r="FT72" s="203"/>
      <c r="FU72" s="203"/>
      <c r="FV72" s="203"/>
      <c r="FW72" s="203"/>
    </row>
    <row r="73" spans="1:179" s="191" customFormat="1" ht="24.75" customHeight="1">
      <c r="A73" s="145">
        <v>67</v>
      </c>
      <c r="B73" s="145" t="str">
        <f t="shared" si="18"/>
        <v>IC</v>
      </c>
      <c r="C73" s="145" t="s">
        <v>135</v>
      </c>
      <c r="D73" s="143" t="s">
        <v>163</v>
      </c>
      <c r="E73" s="146" t="s">
        <v>628</v>
      </c>
      <c r="F73" s="146" t="s">
        <v>164</v>
      </c>
      <c r="G73" s="147">
        <v>7</v>
      </c>
      <c r="H73" s="147">
        <v>173</v>
      </c>
      <c r="I73" s="147">
        <v>10</v>
      </c>
      <c r="J73" s="147"/>
      <c r="K73" s="147">
        <v>10</v>
      </c>
      <c r="L73" s="147">
        <v>16</v>
      </c>
      <c r="M73" s="147">
        <v>285</v>
      </c>
      <c r="N73" s="147">
        <v>24</v>
      </c>
      <c r="O73" s="147"/>
      <c r="P73" s="147">
        <v>24</v>
      </c>
      <c r="Q73" s="147">
        <v>4</v>
      </c>
      <c r="R73" s="147">
        <v>63</v>
      </c>
      <c r="S73" s="147">
        <v>3</v>
      </c>
      <c r="T73" s="147">
        <v>1</v>
      </c>
      <c r="U73" s="147">
        <v>4</v>
      </c>
      <c r="V73" s="147">
        <v>8</v>
      </c>
      <c r="W73" s="147">
        <v>7</v>
      </c>
      <c r="X73" s="147">
        <v>181</v>
      </c>
      <c r="Y73" s="147">
        <v>15</v>
      </c>
      <c r="Z73" s="147">
        <v>2</v>
      </c>
      <c r="AA73" s="147">
        <v>17</v>
      </c>
      <c r="AB73" s="147">
        <v>16</v>
      </c>
      <c r="AC73" s="147">
        <v>280</v>
      </c>
      <c r="AD73" s="147">
        <v>27</v>
      </c>
      <c r="AE73" s="147">
        <v>1</v>
      </c>
      <c r="AF73" s="147">
        <v>28</v>
      </c>
      <c r="AG73" s="147">
        <v>4</v>
      </c>
      <c r="AH73" s="147">
        <v>64</v>
      </c>
      <c r="AI73" s="147">
        <v>11</v>
      </c>
      <c r="AJ73" s="147">
        <v>2</v>
      </c>
      <c r="AK73" s="147">
        <v>13</v>
      </c>
      <c r="AL73" s="147">
        <v>18</v>
      </c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7"/>
      <c r="BT73" s="147"/>
      <c r="BU73" s="147"/>
      <c r="BV73" s="147"/>
      <c r="BW73" s="147">
        <f t="shared" si="25"/>
        <v>27</v>
      </c>
      <c r="BX73" s="147">
        <f t="shared" si="26"/>
        <v>525</v>
      </c>
      <c r="BY73" s="147">
        <f t="shared" si="27"/>
        <v>58</v>
      </c>
      <c r="BZ73" s="147">
        <f t="shared" si="28"/>
        <v>18</v>
      </c>
      <c r="CA73" s="148">
        <f t="shared" si="29"/>
        <v>1</v>
      </c>
      <c r="CB73" s="296" t="s">
        <v>163</v>
      </c>
      <c r="CC73" s="297" t="s">
        <v>868</v>
      </c>
      <c r="CD73" s="298" t="s">
        <v>869</v>
      </c>
      <c r="CE73" s="299">
        <v>9521.643692085272</v>
      </c>
      <c r="CF73" s="149">
        <v>538</v>
      </c>
      <c r="CG73" s="149">
        <v>28</v>
      </c>
      <c r="CH73" s="144">
        <v>535</v>
      </c>
      <c r="CI73" s="144">
        <v>30</v>
      </c>
      <c r="CJ73" s="144">
        <v>3</v>
      </c>
      <c r="CK73" s="144">
        <v>-2</v>
      </c>
      <c r="CL73" s="150">
        <f t="shared" si="30"/>
        <v>-13</v>
      </c>
      <c r="CM73" s="150">
        <f t="shared" si="31"/>
        <v>-1</v>
      </c>
      <c r="CN73" s="300">
        <v>8750.502665832277</v>
      </c>
      <c r="CO73" s="286">
        <v>6189.747381823285</v>
      </c>
      <c r="CP73" s="148">
        <f t="shared" si="24"/>
        <v>1</v>
      </c>
      <c r="CQ73" s="151" t="s">
        <v>33</v>
      </c>
      <c r="CR73" s="151" t="s">
        <v>869</v>
      </c>
      <c r="CS73" s="151" t="s">
        <v>1151</v>
      </c>
      <c r="CT73" s="151" t="s">
        <v>163</v>
      </c>
      <c r="CU73" s="151" t="s">
        <v>1266</v>
      </c>
      <c r="CV73" s="152">
        <v>153</v>
      </c>
      <c r="CW73" s="153">
        <v>2</v>
      </c>
      <c r="CX73" s="153">
        <v>7</v>
      </c>
      <c r="CY73" s="153">
        <v>14</v>
      </c>
      <c r="CZ73" s="153">
        <v>1</v>
      </c>
      <c r="DA73" s="154">
        <v>15</v>
      </c>
      <c r="DB73" s="155">
        <v>286</v>
      </c>
      <c r="DC73" s="156">
        <v>6</v>
      </c>
      <c r="DD73" s="156">
        <v>16</v>
      </c>
      <c r="DE73" s="156">
        <v>25</v>
      </c>
      <c r="DF73" s="156">
        <v>2</v>
      </c>
      <c r="DG73" s="156">
        <v>0</v>
      </c>
      <c r="DH73" s="156">
        <v>0</v>
      </c>
      <c r="DI73" s="157">
        <v>27</v>
      </c>
      <c r="DJ73" s="158">
        <v>59</v>
      </c>
      <c r="DK73" s="159">
        <v>3</v>
      </c>
      <c r="DL73" s="159">
        <v>4</v>
      </c>
      <c r="DM73" s="159">
        <v>5</v>
      </c>
      <c r="DN73" s="159">
        <v>2</v>
      </c>
      <c r="DO73" s="159">
        <v>0</v>
      </c>
      <c r="DP73" s="159">
        <v>0</v>
      </c>
      <c r="DQ73" s="160">
        <v>7</v>
      </c>
      <c r="DR73" s="161">
        <v>0</v>
      </c>
      <c r="DS73" s="162">
        <v>0</v>
      </c>
      <c r="DT73" s="162">
        <v>0</v>
      </c>
      <c r="DU73" s="162">
        <v>0</v>
      </c>
      <c r="DV73" s="162">
        <v>0</v>
      </c>
      <c r="DW73" s="163">
        <v>0</v>
      </c>
      <c r="DX73" s="164">
        <v>498</v>
      </c>
      <c r="DY73" s="165">
        <v>11</v>
      </c>
      <c r="DZ73" s="165">
        <v>27</v>
      </c>
      <c r="EA73" s="166">
        <v>44</v>
      </c>
      <c r="EB73" s="166">
        <v>5</v>
      </c>
      <c r="EC73" s="166">
        <v>0</v>
      </c>
      <c r="ED73" s="166">
        <v>0</v>
      </c>
      <c r="EE73" s="167">
        <v>49</v>
      </c>
      <c r="EF73" s="168"/>
      <c r="EG73" s="168"/>
      <c r="EH73" s="169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70">
        <v>1788.4063256995544</v>
      </c>
      <c r="EU73" s="170">
        <v>3018.1569083189916</v>
      </c>
      <c r="EV73" s="171">
        <v>4806.563234018546</v>
      </c>
      <c r="EW73" s="168">
        <v>1</v>
      </c>
      <c r="EX73" s="168">
        <v>1</v>
      </c>
      <c r="EY73" s="168">
        <v>1</v>
      </c>
      <c r="EZ73" s="168">
        <v>1</v>
      </c>
      <c r="FA73" s="172">
        <f t="shared" si="32"/>
        <v>-27</v>
      </c>
      <c r="FB73" s="172">
        <f t="shared" si="33"/>
        <v>0</v>
      </c>
      <c r="FC73" s="286">
        <f>(CO73+FA73*Foglio1!$L$17+Foglio1!$I$17*base!FB73)*(1-Foglio1!$L$27)</f>
        <v>4687.854476281015</v>
      </c>
      <c r="FD73" s="203"/>
      <c r="FE73" s="203"/>
      <c r="FF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03"/>
      <c r="FS73" s="203"/>
      <c r="FT73" s="203"/>
      <c r="FU73" s="203"/>
      <c r="FV73" s="203"/>
      <c r="FW73" s="203"/>
    </row>
    <row r="74" spans="1:179" s="191" customFormat="1" ht="25.5" customHeight="1">
      <c r="A74" s="145">
        <v>68</v>
      </c>
      <c r="B74" s="145" t="str">
        <f t="shared" si="18"/>
        <v>IC</v>
      </c>
      <c r="C74" s="145" t="s">
        <v>135</v>
      </c>
      <c r="D74" s="143" t="s">
        <v>165</v>
      </c>
      <c r="E74" s="146" t="s">
        <v>629</v>
      </c>
      <c r="F74" s="146" t="s">
        <v>164</v>
      </c>
      <c r="G74" s="147">
        <v>7</v>
      </c>
      <c r="H74" s="147">
        <v>153</v>
      </c>
      <c r="I74" s="147">
        <v>14</v>
      </c>
      <c r="J74" s="147">
        <v>1</v>
      </c>
      <c r="K74" s="147">
        <v>15</v>
      </c>
      <c r="L74" s="147">
        <v>12</v>
      </c>
      <c r="M74" s="147">
        <v>264</v>
      </c>
      <c r="N74" s="147">
        <v>18</v>
      </c>
      <c r="O74" s="147">
        <v>1</v>
      </c>
      <c r="P74" s="147">
        <v>19</v>
      </c>
      <c r="Q74" s="147">
        <v>12</v>
      </c>
      <c r="R74" s="147">
        <v>258</v>
      </c>
      <c r="S74" s="147">
        <v>17</v>
      </c>
      <c r="T74" s="147">
        <v>1</v>
      </c>
      <c r="U74" s="147">
        <v>18</v>
      </c>
      <c r="V74" s="147">
        <v>14</v>
      </c>
      <c r="W74" s="147">
        <v>7</v>
      </c>
      <c r="X74" s="147">
        <v>162</v>
      </c>
      <c r="Y74" s="147">
        <v>15</v>
      </c>
      <c r="Z74" s="147">
        <v>2</v>
      </c>
      <c r="AA74" s="147">
        <v>17</v>
      </c>
      <c r="AB74" s="147">
        <v>12</v>
      </c>
      <c r="AC74" s="147">
        <v>260</v>
      </c>
      <c r="AD74" s="147">
        <v>21</v>
      </c>
      <c r="AE74" s="147">
        <v>3</v>
      </c>
      <c r="AF74" s="147">
        <v>24</v>
      </c>
      <c r="AG74" s="147">
        <v>12</v>
      </c>
      <c r="AH74" s="147">
        <v>261</v>
      </c>
      <c r="AI74" s="147">
        <v>24</v>
      </c>
      <c r="AJ74" s="147">
        <v>3</v>
      </c>
      <c r="AK74" s="147">
        <v>27</v>
      </c>
      <c r="AL74" s="147">
        <v>15</v>
      </c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  <c r="BI74" s="147"/>
      <c r="BJ74" s="147"/>
      <c r="BK74" s="147"/>
      <c r="BL74" s="147"/>
      <c r="BM74" s="147"/>
      <c r="BN74" s="147"/>
      <c r="BO74" s="147"/>
      <c r="BP74" s="147"/>
      <c r="BQ74" s="147"/>
      <c r="BR74" s="147"/>
      <c r="BS74" s="147"/>
      <c r="BT74" s="147"/>
      <c r="BU74" s="147"/>
      <c r="BV74" s="147"/>
      <c r="BW74" s="147">
        <f t="shared" si="25"/>
        <v>31</v>
      </c>
      <c r="BX74" s="147">
        <f t="shared" si="26"/>
        <v>683</v>
      </c>
      <c r="BY74" s="147">
        <f t="shared" si="27"/>
        <v>68</v>
      </c>
      <c r="BZ74" s="147">
        <f t="shared" si="28"/>
        <v>15</v>
      </c>
      <c r="CA74" s="148">
        <f t="shared" si="29"/>
        <v>1</v>
      </c>
      <c r="CB74" s="296" t="s">
        <v>165</v>
      </c>
      <c r="CC74" s="297" t="s">
        <v>870</v>
      </c>
      <c r="CD74" s="298" t="s">
        <v>869</v>
      </c>
      <c r="CE74" s="299">
        <v>11179.207949706835</v>
      </c>
      <c r="CF74" s="149">
        <v>690</v>
      </c>
      <c r="CG74" s="149">
        <v>30</v>
      </c>
      <c r="CH74" s="144">
        <v>672</v>
      </c>
      <c r="CI74" s="144">
        <v>29</v>
      </c>
      <c r="CJ74" s="144">
        <v>18</v>
      </c>
      <c r="CK74" s="144">
        <v>1</v>
      </c>
      <c r="CL74" s="150">
        <f t="shared" si="30"/>
        <v>-7</v>
      </c>
      <c r="CM74" s="150">
        <f t="shared" si="31"/>
        <v>1</v>
      </c>
      <c r="CN74" s="300">
        <v>11601.92511190633</v>
      </c>
      <c r="CO74" s="286">
        <v>8502.41993828552</v>
      </c>
      <c r="CP74" s="148">
        <f t="shared" si="24"/>
        <v>1</v>
      </c>
      <c r="CQ74" s="151" t="s">
        <v>33</v>
      </c>
      <c r="CR74" s="151" t="s">
        <v>869</v>
      </c>
      <c r="CS74" s="151" t="s">
        <v>1151</v>
      </c>
      <c r="CT74" s="151" t="s">
        <v>165</v>
      </c>
      <c r="CU74" s="151" t="s">
        <v>1267</v>
      </c>
      <c r="CV74" s="152">
        <v>156</v>
      </c>
      <c r="CW74" s="153">
        <v>5</v>
      </c>
      <c r="CX74" s="153">
        <v>6</v>
      </c>
      <c r="CY74" s="153">
        <v>12</v>
      </c>
      <c r="CZ74" s="153">
        <v>2</v>
      </c>
      <c r="DA74" s="154">
        <v>14</v>
      </c>
      <c r="DB74" s="155">
        <v>255</v>
      </c>
      <c r="DC74" s="156">
        <v>5</v>
      </c>
      <c r="DD74" s="156">
        <v>12</v>
      </c>
      <c r="DE74" s="156">
        <v>18</v>
      </c>
      <c r="DF74" s="156">
        <v>2</v>
      </c>
      <c r="DG74" s="156">
        <v>0</v>
      </c>
      <c r="DH74" s="156">
        <v>0</v>
      </c>
      <c r="DI74" s="157">
        <v>20</v>
      </c>
      <c r="DJ74" s="158">
        <v>253</v>
      </c>
      <c r="DK74" s="159">
        <v>6</v>
      </c>
      <c r="DL74" s="159">
        <v>12</v>
      </c>
      <c r="DM74" s="159">
        <v>20</v>
      </c>
      <c r="DN74" s="159">
        <v>3</v>
      </c>
      <c r="DO74" s="159">
        <v>0</v>
      </c>
      <c r="DP74" s="159">
        <v>0</v>
      </c>
      <c r="DQ74" s="160">
        <v>23</v>
      </c>
      <c r="DR74" s="161">
        <v>0</v>
      </c>
      <c r="DS74" s="162">
        <v>0</v>
      </c>
      <c r="DT74" s="162">
        <v>0</v>
      </c>
      <c r="DU74" s="162">
        <v>0</v>
      </c>
      <c r="DV74" s="162">
        <v>0</v>
      </c>
      <c r="DW74" s="163">
        <v>0</v>
      </c>
      <c r="DX74" s="164">
        <v>664</v>
      </c>
      <c r="DY74" s="165">
        <v>16</v>
      </c>
      <c r="DZ74" s="165">
        <v>30</v>
      </c>
      <c r="EA74" s="166">
        <v>50</v>
      </c>
      <c r="EB74" s="166">
        <v>7</v>
      </c>
      <c r="EC74" s="166">
        <v>0</v>
      </c>
      <c r="ED74" s="166">
        <v>0</v>
      </c>
      <c r="EE74" s="167">
        <v>57</v>
      </c>
      <c r="EF74" s="168"/>
      <c r="EG74" s="168"/>
      <c r="EH74" s="169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70">
        <v>2605.2095206502045</v>
      </c>
      <c r="EU74" s="170">
        <v>3724.540540012542</v>
      </c>
      <c r="EV74" s="171">
        <v>6329.750060662746</v>
      </c>
      <c r="EW74" s="168">
        <v>1</v>
      </c>
      <c r="EX74" s="168">
        <v>1</v>
      </c>
      <c r="EY74" s="168">
        <v>1</v>
      </c>
      <c r="EZ74" s="168">
        <v>1</v>
      </c>
      <c r="FA74" s="172">
        <f t="shared" si="32"/>
        <v>-19</v>
      </c>
      <c r="FB74" s="172">
        <f t="shared" si="33"/>
        <v>-1</v>
      </c>
      <c r="FC74" s="286">
        <f>(CO74+FA74*Foglio1!$L$17+Foglio1!$I$17*base!FB74)*(1-Foglio1!$L$27)</f>
        <v>6401.769625676879</v>
      </c>
      <c r="FD74" s="203"/>
      <c r="FE74" s="203"/>
      <c r="FF74" s="203"/>
      <c r="FH74" s="203"/>
      <c r="FI74" s="203"/>
      <c r="FJ74" s="203"/>
      <c r="FK74" s="203"/>
      <c r="FL74" s="203"/>
      <c r="FM74" s="203"/>
      <c r="FN74" s="203"/>
      <c r="FO74" s="203"/>
      <c r="FP74" s="203"/>
      <c r="FQ74" s="203"/>
      <c r="FR74" s="203"/>
      <c r="FS74" s="203"/>
      <c r="FT74" s="203"/>
      <c r="FU74" s="203"/>
      <c r="FV74" s="203"/>
      <c r="FW74" s="203"/>
    </row>
    <row r="75" spans="1:179" s="191" customFormat="1" ht="27.75" customHeight="1">
      <c r="A75" s="145">
        <v>69</v>
      </c>
      <c r="B75" s="145" t="str">
        <f t="shared" si="18"/>
        <v>IC</v>
      </c>
      <c r="C75" s="145" t="s">
        <v>135</v>
      </c>
      <c r="D75" s="143" t="s">
        <v>166</v>
      </c>
      <c r="E75" s="146" t="s">
        <v>630</v>
      </c>
      <c r="F75" s="146" t="s">
        <v>167</v>
      </c>
      <c r="G75" s="147">
        <v>3</v>
      </c>
      <c r="H75" s="147">
        <v>73</v>
      </c>
      <c r="I75" s="147">
        <v>6</v>
      </c>
      <c r="J75" s="147"/>
      <c r="K75" s="147">
        <v>6</v>
      </c>
      <c r="L75" s="147">
        <v>10</v>
      </c>
      <c r="M75" s="147">
        <v>121</v>
      </c>
      <c r="N75" s="147">
        <v>15</v>
      </c>
      <c r="O75" s="147"/>
      <c r="P75" s="147">
        <v>15</v>
      </c>
      <c r="Q75" s="147">
        <v>6</v>
      </c>
      <c r="R75" s="147">
        <v>103</v>
      </c>
      <c r="S75" s="147">
        <v>12</v>
      </c>
      <c r="T75" s="147">
        <v>0</v>
      </c>
      <c r="U75" s="147">
        <v>12</v>
      </c>
      <c r="V75" s="147">
        <v>14</v>
      </c>
      <c r="W75" s="147">
        <v>3</v>
      </c>
      <c r="X75" s="147">
        <v>76</v>
      </c>
      <c r="Y75" s="147">
        <v>6</v>
      </c>
      <c r="Z75" s="147">
        <v>1</v>
      </c>
      <c r="AA75" s="147">
        <v>7</v>
      </c>
      <c r="AB75" s="147">
        <v>10</v>
      </c>
      <c r="AC75" s="147">
        <v>124</v>
      </c>
      <c r="AD75" s="147">
        <v>17</v>
      </c>
      <c r="AE75" s="147">
        <v>2</v>
      </c>
      <c r="AF75" s="147">
        <v>19</v>
      </c>
      <c r="AG75" s="147">
        <v>6</v>
      </c>
      <c r="AH75" s="147">
        <v>102</v>
      </c>
      <c r="AI75" s="147">
        <v>20</v>
      </c>
      <c r="AJ75" s="147">
        <v>0</v>
      </c>
      <c r="AK75" s="147">
        <v>20</v>
      </c>
      <c r="AL75" s="147">
        <v>15</v>
      </c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7"/>
      <c r="BT75" s="147"/>
      <c r="BU75" s="147"/>
      <c r="BV75" s="147"/>
      <c r="BW75" s="147">
        <f t="shared" si="25"/>
        <v>19</v>
      </c>
      <c r="BX75" s="147">
        <f t="shared" si="26"/>
        <v>302</v>
      </c>
      <c r="BY75" s="147">
        <f t="shared" si="27"/>
        <v>46</v>
      </c>
      <c r="BZ75" s="147">
        <f t="shared" si="28"/>
        <v>15</v>
      </c>
      <c r="CA75" s="148">
        <f t="shared" si="29"/>
        <v>1</v>
      </c>
      <c r="CB75" s="296" t="s">
        <v>166</v>
      </c>
      <c r="CC75" s="297" t="s">
        <v>851</v>
      </c>
      <c r="CD75" s="298" t="s">
        <v>852</v>
      </c>
      <c r="CE75" s="299">
        <v>6198.164917550797</v>
      </c>
      <c r="CF75" s="149">
        <v>301</v>
      </c>
      <c r="CG75" s="149">
        <v>20</v>
      </c>
      <c r="CH75" s="144">
        <v>291</v>
      </c>
      <c r="CI75" s="144">
        <v>20</v>
      </c>
      <c r="CJ75" s="144">
        <v>10</v>
      </c>
      <c r="CK75" s="144">
        <v>0</v>
      </c>
      <c r="CL75" s="150">
        <f t="shared" si="30"/>
        <v>1</v>
      </c>
      <c r="CM75" s="150">
        <f t="shared" si="31"/>
        <v>-1</v>
      </c>
      <c r="CN75" s="300">
        <v>6239.86619719104</v>
      </c>
      <c r="CO75" s="286">
        <v>4419.192351712593</v>
      </c>
      <c r="CP75" s="148">
        <f t="shared" si="24"/>
        <v>1</v>
      </c>
      <c r="CQ75" s="151" t="s">
        <v>33</v>
      </c>
      <c r="CR75" s="151" t="s">
        <v>852</v>
      </c>
      <c r="CS75" s="151" t="s">
        <v>1151</v>
      </c>
      <c r="CT75" s="151" t="s">
        <v>166</v>
      </c>
      <c r="CU75" s="151" t="s">
        <v>1268</v>
      </c>
      <c r="CV75" s="152">
        <v>83</v>
      </c>
      <c r="CW75" s="153">
        <v>1</v>
      </c>
      <c r="CX75" s="153">
        <v>3</v>
      </c>
      <c r="CY75" s="153">
        <v>6</v>
      </c>
      <c r="CZ75" s="153">
        <v>0</v>
      </c>
      <c r="DA75" s="154">
        <v>6</v>
      </c>
      <c r="DB75" s="155">
        <v>128</v>
      </c>
      <c r="DC75" s="156">
        <v>4</v>
      </c>
      <c r="DD75" s="156">
        <v>11</v>
      </c>
      <c r="DE75" s="156">
        <v>16</v>
      </c>
      <c r="DF75" s="156">
        <v>3</v>
      </c>
      <c r="DG75" s="156">
        <v>0</v>
      </c>
      <c r="DH75" s="156">
        <v>0</v>
      </c>
      <c r="DI75" s="157">
        <v>19</v>
      </c>
      <c r="DJ75" s="158">
        <v>91</v>
      </c>
      <c r="DK75" s="159">
        <v>1</v>
      </c>
      <c r="DL75" s="159">
        <v>6</v>
      </c>
      <c r="DM75" s="159">
        <v>13</v>
      </c>
      <c r="DN75" s="159">
        <v>0</v>
      </c>
      <c r="DO75" s="159">
        <v>0</v>
      </c>
      <c r="DP75" s="159">
        <v>0</v>
      </c>
      <c r="DQ75" s="160">
        <v>13</v>
      </c>
      <c r="DR75" s="161">
        <v>0</v>
      </c>
      <c r="DS75" s="162">
        <v>0</v>
      </c>
      <c r="DT75" s="162">
        <v>0</v>
      </c>
      <c r="DU75" s="162">
        <v>0</v>
      </c>
      <c r="DV75" s="162">
        <v>0</v>
      </c>
      <c r="DW75" s="163">
        <v>0</v>
      </c>
      <c r="DX75" s="164">
        <v>302</v>
      </c>
      <c r="DY75" s="165">
        <v>6</v>
      </c>
      <c r="DZ75" s="165">
        <v>20</v>
      </c>
      <c r="EA75" s="166">
        <v>35</v>
      </c>
      <c r="EB75" s="166">
        <v>3</v>
      </c>
      <c r="EC75" s="166">
        <v>0</v>
      </c>
      <c r="ED75" s="166">
        <v>0</v>
      </c>
      <c r="EE75" s="167">
        <v>38</v>
      </c>
      <c r="EF75" s="168"/>
      <c r="EG75" s="168"/>
      <c r="EH75" s="169"/>
      <c r="EI75" s="169"/>
      <c r="EJ75" s="169"/>
      <c r="EK75" s="169"/>
      <c r="EL75" s="169"/>
      <c r="EM75" s="169"/>
      <c r="EN75" s="169"/>
      <c r="EO75" s="169"/>
      <c r="EP75" s="169"/>
      <c r="EQ75" s="169"/>
      <c r="ER75" s="169"/>
      <c r="ES75" s="169"/>
      <c r="ET75" s="170">
        <v>1152.0214692980408</v>
      </c>
      <c r="EU75" s="170">
        <v>2363.9130588508924</v>
      </c>
      <c r="EV75" s="171">
        <v>3515.934528148933</v>
      </c>
      <c r="EW75" s="168">
        <v>1</v>
      </c>
      <c r="EX75" s="168">
        <v>1</v>
      </c>
      <c r="EY75" s="168">
        <v>1</v>
      </c>
      <c r="EZ75" s="168">
        <v>1</v>
      </c>
      <c r="FA75" s="172">
        <f t="shared" si="32"/>
        <v>0</v>
      </c>
      <c r="FB75" s="172">
        <f t="shared" si="33"/>
        <v>1</v>
      </c>
      <c r="FC75" s="286">
        <f>(CO75+FA75*Foglio1!$L$17+Foglio1!$I$17*base!FB75)*(1-Foglio1!$L$27)</f>
        <v>3494.5871568216376</v>
      </c>
      <c r="FD75" s="203"/>
      <c r="FE75" s="203"/>
      <c r="FF75" s="203"/>
      <c r="FH75" s="203"/>
      <c r="FI75" s="203"/>
      <c r="FJ75" s="203"/>
      <c r="FK75" s="203"/>
      <c r="FL75" s="203"/>
      <c r="FM75" s="203"/>
      <c r="FN75" s="203"/>
      <c r="FO75" s="203"/>
      <c r="FP75" s="203"/>
      <c r="FQ75" s="203"/>
      <c r="FR75" s="203"/>
      <c r="FS75" s="203"/>
      <c r="FT75" s="203"/>
      <c r="FU75" s="203"/>
      <c r="FV75" s="203"/>
      <c r="FW75" s="203"/>
    </row>
    <row r="76" spans="1:179" s="191" customFormat="1" ht="24.75" customHeight="1">
      <c r="A76" s="145">
        <v>70</v>
      </c>
      <c r="B76" s="145" t="str">
        <f t="shared" si="18"/>
        <v>EE</v>
      </c>
      <c r="C76" s="145" t="s">
        <v>135</v>
      </c>
      <c r="D76" s="143" t="s">
        <v>168</v>
      </c>
      <c r="E76" s="146" t="s">
        <v>631</v>
      </c>
      <c r="F76" s="146" t="s">
        <v>169</v>
      </c>
      <c r="G76" s="147">
        <v>8</v>
      </c>
      <c r="H76" s="147">
        <v>225</v>
      </c>
      <c r="I76" s="147">
        <v>16</v>
      </c>
      <c r="J76" s="147"/>
      <c r="K76" s="147">
        <v>16</v>
      </c>
      <c r="L76" s="147">
        <v>17</v>
      </c>
      <c r="M76" s="147">
        <v>375</v>
      </c>
      <c r="N76" s="147">
        <v>26</v>
      </c>
      <c r="O76" s="147">
        <v>3</v>
      </c>
      <c r="P76" s="147">
        <v>29</v>
      </c>
      <c r="Q76" s="147"/>
      <c r="R76" s="147"/>
      <c r="S76" s="147"/>
      <c r="T76" s="147"/>
      <c r="U76" s="147">
        <v>0</v>
      </c>
      <c r="V76" s="147">
        <v>6</v>
      </c>
      <c r="W76" s="147">
        <v>8</v>
      </c>
      <c r="X76" s="147">
        <v>224</v>
      </c>
      <c r="Y76" s="147">
        <v>17</v>
      </c>
      <c r="Z76" s="147"/>
      <c r="AA76" s="147">
        <v>17</v>
      </c>
      <c r="AB76" s="147">
        <v>17</v>
      </c>
      <c r="AC76" s="147">
        <v>375</v>
      </c>
      <c r="AD76" s="147">
        <v>29</v>
      </c>
      <c r="AE76" s="147">
        <v>7</v>
      </c>
      <c r="AF76" s="147">
        <v>36</v>
      </c>
      <c r="AG76" s="147"/>
      <c r="AH76" s="147"/>
      <c r="AI76" s="147"/>
      <c r="AJ76" s="147"/>
      <c r="AK76" s="147">
        <v>0</v>
      </c>
      <c r="AL76" s="147">
        <v>16</v>
      </c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  <c r="BI76" s="147"/>
      <c r="BJ76" s="147"/>
      <c r="BK76" s="147"/>
      <c r="BL76" s="147"/>
      <c r="BM76" s="147"/>
      <c r="BN76" s="147"/>
      <c r="BO76" s="147"/>
      <c r="BP76" s="147"/>
      <c r="BQ76" s="147"/>
      <c r="BR76" s="147"/>
      <c r="BS76" s="147"/>
      <c r="BT76" s="147"/>
      <c r="BU76" s="147"/>
      <c r="BV76" s="147"/>
      <c r="BW76" s="147">
        <f t="shared" si="25"/>
        <v>25</v>
      </c>
      <c r="BX76" s="147">
        <f t="shared" si="26"/>
        <v>599</v>
      </c>
      <c r="BY76" s="147">
        <f t="shared" si="27"/>
        <v>53</v>
      </c>
      <c r="BZ76" s="147">
        <f t="shared" si="28"/>
        <v>16</v>
      </c>
      <c r="CA76" s="148">
        <f t="shared" si="29"/>
        <v>1</v>
      </c>
      <c r="CB76" s="296" t="s">
        <v>168</v>
      </c>
      <c r="CC76" s="297" t="s">
        <v>561</v>
      </c>
      <c r="CD76" s="298" t="s">
        <v>562</v>
      </c>
      <c r="CE76" s="299">
        <v>8476.344626312875</v>
      </c>
      <c r="CF76" s="149">
        <v>595</v>
      </c>
      <c r="CG76" s="149">
        <v>25</v>
      </c>
      <c r="CH76" s="144">
        <v>600</v>
      </c>
      <c r="CI76" s="144">
        <v>25</v>
      </c>
      <c r="CJ76" s="144">
        <v>-5</v>
      </c>
      <c r="CK76" s="144">
        <v>0</v>
      </c>
      <c r="CL76" s="150">
        <f t="shared" si="30"/>
        <v>4</v>
      </c>
      <c r="CM76" s="150">
        <f t="shared" si="31"/>
        <v>0</v>
      </c>
      <c r="CN76" s="300">
        <v>8322.814071367022</v>
      </c>
      <c r="CO76" s="286">
        <v>6052.322930222421</v>
      </c>
      <c r="CP76" s="148">
        <f t="shared" si="24"/>
        <v>1</v>
      </c>
      <c r="CQ76" s="151" t="s">
        <v>33</v>
      </c>
      <c r="CR76" s="151" t="s">
        <v>562</v>
      </c>
      <c r="CS76" s="151" t="s">
        <v>1251</v>
      </c>
      <c r="CT76" s="151" t="s">
        <v>168</v>
      </c>
      <c r="CU76" s="151" t="s">
        <v>1269</v>
      </c>
      <c r="CV76" s="152">
        <v>219</v>
      </c>
      <c r="CW76" s="153">
        <v>0</v>
      </c>
      <c r="CX76" s="153">
        <v>8</v>
      </c>
      <c r="CY76" s="153">
        <v>16</v>
      </c>
      <c r="CZ76" s="153">
        <v>0</v>
      </c>
      <c r="DA76" s="154">
        <v>16</v>
      </c>
      <c r="DB76" s="155">
        <v>382</v>
      </c>
      <c r="DC76" s="156">
        <v>11</v>
      </c>
      <c r="DD76" s="156">
        <v>17</v>
      </c>
      <c r="DE76" s="156">
        <v>26</v>
      </c>
      <c r="DF76" s="156">
        <v>4</v>
      </c>
      <c r="DG76" s="156">
        <v>0</v>
      </c>
      <c r="DH76" s="156">
        <v>0</v>
      </c>
      <c r="DI76" s="157">
        <v>30</v>
      </c>
      <c r="DJ76" s="158">
        <v>0</v>
      </c>
      <c r="DK76" s="159">
        <v>0</v>
      </c>
      <c r="DL76" s="159">
        <v>0</v>
      </c>
      <c r="DM76" s="159">
        <v>0</v>
      </c>
      <c r="DN76" s="159">
        <v>0</v>
      </c>
      <c r="DO76" s="159">
        <v>0</v>
      </c>
      <c r="DP76" s="159">
        <v>0</v>
      </c>
      <c r="DQ76" s="160">
        <v>0</v>
      </c>
      <c r="DR76" s="161">
        <v>0</v>
      </c>
      <c r="DS76" s="162">
        <v>0</v>
      </c>
      <c r="DT76" s="162">
        <v>0</v>
      </c>
      <c r="DU76" s="162">
        <v>0</v>
      </c>
      <c r="DV76" s="162">
        <v>0</v>
      </c>
      <c r="DW76" s="163">
        <v>0</v>
      </c>
      <c r="DX76" s="164">
        <v>601</v>
      </c>
      <c r="DY76" s="165">
        <v>11</v>
      </c>
      <c r="DZ76" s="165">
        <v>25</v>
      </c>
      <c r="EA76" s="166">
        <v>42</v>
      </c>
      <c r="EB76" s="166">
        <v>4</v>
      </c>
      <c r="EC76" s="166">
        <v>0</v>
      </c>
      <c r="ED76" s="166">
        <v>0</v>
      </c>
      <c r="EE76" s="167">
        <v>46</v>
      </c>
      <c r="EF76" s="168"/>
      <c r="EG76" s="168"/>
      <c r="EH76" s="169"/>
      <c r="EI76" s="169"/>
      <c r="EJ76" s="169"/>
      <c r="EK76" s="169"/>
      <c r="EL76" s="169"/>
      <c r="EM76" s="169"/>
      <c r="EN76" s="169"/>
      <c r="EO76" s="169"/>
      <c r="EP76" s="169"/>
      <c r="EQ76" s="169"/>
      <c r="ER76" s="169"/>
      <c r="ES76" s="169"/>
      <c r="ET76" s="170">
        <v>2061.6084258024234</v>
      </c>
      <c r="EU76" s="170">
        <v>2621.906604878731</v>
      </c>
      <c r="EV76" s="171">
        <v>4683.515030681154</v>
      </c>
      <c r="EW76" s="168">
        <v>1</v>
      </c>
      <c r="EX76" s="168">
        <v>1</v>
      </c>
      <c r="EY76" s="168">
        <v>1</v>
      </c>
      <c r="EZ76" s="168">
        <v>1</v>
      </c>
      <c r="FA76" s="172">
        <f t="shared" si="32"/>
        <v>2</v>
      </c>
      <c r="FB76" s="172">
        <f t="shared" si="33"/>
        <v>0</v>
      </c>
      <c r="FC76" s="286">
        <f>(CO76+FA76*Foglio1!$L$17+Foglio1!$I$17*base!FB76)*(1-Foglio1!$L$27)</f>
        <v>4667.438627260575</v>
      </c>
      <c r="FD76" s="203"/>
      <c r="FE76" s="203"/>
      <c r="FF76" s="203"/>
      <c r="FH76" s="203"/>
      <c r="FI76" s="203"/>
      <c r="FJ76" s="203"/>
      <c r="FK76" s="203"/>
      <c r="FL76" s="203"/>
      <c r="FM76" s="203"/>
      <c r="FN76" s="203"/>
      <c r="FO76" s="203"/>
      <c r="FP76" s="203"/>
      <c r="FQ76" s="203"/>
      <c r="FR76" s="203"/>
      <c r="FS76" s="203"/>
      <c r="FT76" s="203"/>
      <c r="FU76" s="203"/>
      <c r="FV76" s="203"/>
      <c r="FW76" s="203"/>
    </row>
    <row r="77" spans="1:179" s="191" customFormat="1" ht="24.75" customHeight="1">
      <c r="A77" s="145">
        <v>71</v>
      </c>
      <c r="B77" s="145" t="str">
        <f t="shared" si="18"/>
        <v>IC</v>
      </c>
      <c r="C77" s="145" t="s">
        <v>135</v>
      </c>
      <c r="D77" s="143" t="s">
        <v>170</v>
      </c>
      <c r="E77" s="146" t="s">
        <v>632</v>
      </c>
      <c r="F77" s="146" t="s">
        <v>169</v>
      </c>
      <c r="G77" s="147">
        <v>6</v>
      </c>
      <c r="H77" s="147">
        <v>140</v>
      </c>
      <c r="I77" s="147">
        <v>11</v>
      </c>
      <c r="J77" s="147">
        <v>1</v>
      </c>
      <c r="K77" s="147">
        <v>12</v>
      </c>
      <c r="L77" s="147">
        <v>11</v>
      </c>
      <c r="M77" s="147">
        <v>194</v>
      </c>
      <c r="N77" s="147">
        <v>17</v>
      </c>
      <c r="O77" s="147">
        <v>2</v>
      </c>
      <c r="P77" s="147">
        <v>19</v>
      </c>
      <c r="Q77" s="147">
        <v>17</v>
      </c>
      <c r="R77" s="147">
        <v>387</v>
      </c>
      <c r="S77" s="147">
        <v>32</v>
      </c>
      <c r="T77" s="147">
        <v>4</v>
      </c>
      <c r="U77" s="147">
        <v>36</v>
      </c>
      <c r="V77" s="147">
        <v>21</v>
      </c>
      <c r="W77" s="147">
        <v>6</v>
      </c>
      <c r="X77" s="147">
        <v>149</v>
      </c>
      <c r="Y77" s="147">
        <v>14</v>
      </c>
      <c r="Z77" s="147">
        <v>2</v>
      </c>
      <c r="AA77" s="147">
        <v>16</v>
      </c>
      <c r="AB77" s="147">
        <v>11</v>
      </c>
      <c r="AC77" s="147">
        <v>190</v>
      </c>
      <c r="AD77" s="147">
        <v>19</v>
      </c>
      <c r="AE77" s="147">
        <v>3</v>
      </c>
      <c r="AF77" s="147">
        <v>22</v>
      </c>
      <c r="AG77" s="147">
        <v>17</v>
      </c>
      <c r="AH77" s="147">
        <v>380</v>
      </c>
      <c r="AI77" s="147">
        <v>36</v>
      </c>
      <c r="AJ77" s="147">
        <v>7</v>
      </c>
      <c r="AK77" s="147">
        <v>43</v>
      </c>
      <c r="AL77" s="147">
        <v>24</v>
      </c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7"/>
      <c r="BT77" s="147"/>
      <c r="BU77" s="147"/>
      <c r="BV77" s="147"/>
      <c r="BW77" s="147">
        <f t="shared" si="25"/>
        <v>34</v>
      </c>
      <c r="BX77" s="147">
        <f t="shared" si="26"/>
        <v>719</v>
      </c>
      <c r="BY77" s="147">
        <f t="shared" si="27"/>
        <v>81</v>
      </c>
      <c r="BZ77" s="147">
        <f t="shared" si="28"/>
        <v>24</v>
      </c>
      <c r="CA77" s="148">
        <f t="shared" si="29"/>
        <v>1</v>
      </c>
      <c r="CB77" s="296" t="s">
        <v>170</v>
      </c>
      <c r="CC77" s="297" t="s">
        <v>871</v>
      </c>
      <c r="CD77" s="298" t="s">
        <v>562</v>
      </c>
      <c r="CE77" s="299">
        <v>12553.000894099285</v>
      </c>
      <c r="CF77" s="149">
        <v>734</v>
      </c>
      <c r="CG77" s="149">
        <v>35</v>
      </c>
      <c r="CH77" s="144">
        <v>709</v>
      </c>
      <c r="CI77" s="144">
        <v>32</v>
      </c>
      <c r="CJ77" s="144">
        <v>25</v>
      </c>
      <c r="CK77" s="144">
        <v>3</v>
      </c>
      <c r="CL77" s="150">
        <f t="shared" si="30"/>
        <v>-15</v>
      </c>
      <c r="CM77" s="150">
        <f t="shared" si="31"/>
        <v>-1</v>
      </c>
      <c r="CN77" s="300">
        <v>13734.719272061304</v>
      </c>
      <c r="CO77" s="286">
        <v>9798.306024608451</v>
      </c>
      <c r="CP77" s="148">
        <f t="shared" si="24"/>
        <v>1</v>
      </c>
      <c r="CQ77" s="151" t="s">
        <v>33</v>
      </c>
      <c r="CR77" s="151" t="s">
        <v>562</v>
      </c>
      <c r="CS77" s="151" t="s">
        <v>1151</v>
      </c>
      <c r="CT77" s="151" t="s">
        <v>170</v>
      </c>
      <c r="CU77" s="151" t="s">
        <v>1270</v>
      </c>
      <c r="CV77" s="152">
        <v>143</v>
      </c>
      <c r="CW77" s="153">
        <v>3</v>
      </c>
      <c r="CX77" s="153">
        <v>6</v>
      </c>
      <c r="CY77" s="153">
        <v>12</v>
      </c>
      <c r="CZ77" s="153">
        <v>1</v>
      </c>
      <c r="DA77" s="154">
        <v>13</v>
      </c>
      <c r="DB77" s="155">
        <v>204</v>
      </c>
      <c r="DC77" s="156">
        <v>9</v>
      </c>
      <c r="DD77" s="156">
        <v>12</v>
      </c>
      <c r="DE77" s="156">
        <v>18</v>
      </c>
      <c r="DF77" s="156">
        <v>3</v>
      </c>
      <c r="DG77" s="156">
        <v>0</v>
      </c>
      <c r="DH77" s="156">
        <v>0</v>
      </c>
      <c r="DI77" s="157">
        <v>21</v>
      </c>
      <c r="DJ77" s="158">
        <v>404</v>
      </c>
      <c r="DK77" s="159">
        <v>10</v>
      </c>
      <c r="DL77" s="159">
        <v>18</v>
      </c>
      <c r="DM77" s="159">
        <v>33</v>
      </c>
      <c r="DN77" s="159">
        <v>6</v>
      </c>
      <c r="DO77" s="159">
        <v>0</v>
      </c>
      <c r="DP77" s="159">
        <v>0</v>
      </c>
      <c r="DQ77" s="160">
        <v>39</v>
      </c>
      <c r="DR77" s="161">
        <v>0</v>
      </c>
      <c r="DS77" s="162">
        <v>0</v>
      </c>
      <c r="DT77" s="162">
        <v>0</v>
      </c>
      <c r="DU77" s="162">
        <v>0</v>
      </c>
      <c r="DV77" s="162">
        <v>0</v>
      </c>
      <c r="DW77" s="163">
        <v>0</v>
      </c>
      <c r="DX77" s="164">
        <v>751</v>
      </c>
      <c r="DY77" s="165">
        <v>22</v>
      </c>
      <c r="DZ77" s="165">
        <v>36</v>
      </c>
      <c r="EA77" s="166">
        <v>63</v>
      </c>
      <c r="EB77" s="166">
        <v>10</v>
      </c>
      <c r="EC77" s="166">
        <v>0</v>
      </c>
      <c r="ED77" s="166">
        <v>0</v>
      </c>
      <c r="EE77" s="167">
        <v>73</v>
      </c>
      <c r="EF77" s="168"/>
      <c r="EG77" s="168"/>
      <c r="EH77" s="169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70">
        <v>3096.1691328475404</v>
      </c>
      <c r="EU77" s="170">
        <v>4641.219042352635</v>
      </c>
      <c r="EV77" s="171">
        <v>7737.388175200176</v>
      </c>
      <c r="EW77" s="168">
        <v>1</v>
      </c>
      <c r="EX77" s="168">
        <v>1</v>
      </c>
      <c r="EY77" s="168">
        <v>1</v>
      </c>
      <c r="EZ77" s="168">
        <v>1</v>
      </c>
      <c r="FA77" s="172">
        <f t="shared" si="32"/>
        <v>32</v>
      </c>
      <c r="FB77" s="172">
        <f t="shared" si="33"/>
        <v>2</v>
      </c>
      <c r="FC77" s="286">
        <f>(CO77+FA77*Foglio1!$L$17+Foglio1!$I$17*base!FB77)*(1-Foglio1!$L$27)</f>
        <v>7822.780387430953</v>
      </c>
      <c r="FD77" s="203"/>
      <c r="FE77" s="203"/>
      <c r="FF77" s="203"/>
      <c r="FH77" s="203"/>
      <c r="FI77" s="203"/>
      <c r="FJ77" s="203"/>
      <c r="FK77" s="203"/>
      <c r="FL77" s="203"/>
      <c r="FM77" s="203"/>
      <c r="FN77" s="203"/>
      <c r="FO77" s="203"/>
      <c r="FP77" s="203"/>
      <c r="FQ77" s="203"/>
      <c r="FR77" s="203"/>
      <c r="FS77" s="203"/>
      <c r="FT77" s="203"/>
      <c r="FU77" s="203"/>
      <c r="FV77" s="203"/>
      <c r="FW77" s="203"/>
    </row>
    <row r="78" spans="1:179" s="191" customFormat="1" ht="24.75" customHeight="1">
      <c r="A78" s="145">
        <v>72</v>
      </c>
      <c r="B78" s="145" t="str">
        <f t="shared" si="18"/>
        <v>IC</v>
      </c>
      <c r="C78" s="145" t="s">
        <v>135</v>
      </c>
      <c r="D78" s="143" t="s">
        <v>171</v>
      </c>
      <c r="E78" s="146" t="s">
        <v>633</v>
      </c>
      <c r="F78" s="146" t="s">
        <v>172</v>
      </c>
      <c r="G78" s="147">
        <v>4</v>
      </c>
      <c r="H78" s="147">
        <v>98</v>
      </c>
      <c r="I78" s="147">
        <v>8</v>
      </c>
      <c r="J78" s="147"/>
      <c r="K78" s="147">
        <v>8</v>
      </c>
      <c r="L78" s="147">
        <v>18</v>
      </c>
      <c r="M78" s="147">
        <v>275</v>
      </c>
      <c r="N78" s="147">
        <v>26</v>
      </c>
      <c r="O78" s="147">
        <v>1</v>
      </c>
      <c r="P78" s="147">
        <v>27</v>
      </c>
      <c r="Q78" s="147">
        <v>13</v>
      </c>
      <c r="R78" s="147">
        <v>210</v>
      </c>
      <c r="S78" s="147">
        <v>18</v>
      </c>
      <c r="T78" s="147">
        <v>1</v>
      </c>
      <c r="U78" s="147">
        <v>19</v>
      </c>
      <c r="V78" s="147">
        <v>17</v>
      </c>
      <c r="W78" s="147">
        <v>4</v>
      </c>
      <c r="X78" s="147">
        <v>100</v>
      </c>
      <c r="Y78" s="147">
        <v>11</v>
      </c>
      <c r="Z78" s="147">
        <v>1</v>
      </c>
      <c r="AA78" s="147">
        <v>12</v>
      </c>
      <c r="AB78" s="147">
        <v>18</v>
      </c>
      <c r="AC78" s="147">
        <v>275</v>
      </c>
      <c r="AD78" s="147">
        <v>32</v>
      </c>
      <c r="AE78" s="147">
        <v>3</v>
      </c>
      <c r="AF78" s="147">
        <v>35</v>
      </c>
      <c r="AG78" s="147">
        <v>13</v>
      </c>
      <c r="AH78" s="147">
        <v>204</v>
      </c>
      <c r="AI78" s="147">
        <v>27</v>
      </c>
      <c r="AJ78" s="147">
        <v>2</v>
      </c>
      <c r="AK78" s="147">
        <v>29</v>
      </c>
      <c r="AL78" s="147">
        <v>21</v>
      </c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  <c r="BI78" s="147"/>
      <c r="BJ78" s="147"/>
      <c r="BK78" s="147"/>
      <c r="BL78" s="147"/>
      <c r="BM78" s="147"/>
      <c r="BN78" s="147"/>
      <c r="BO78" s="147"/>
      <c r="BP78" s="147"/>
      <c r="BQ78" s="147"/>
      <c r="BR78" s="147"/>
      <c r="BS78" s="147"/>
      <c r="BT78" s="147"/>
      <c r="BU78" s="147"/>
      <c r="BV78" s="147"/>
      <c r="BW78" s="147">
        <f t="shared" si="25"/>
        <v>35</v>
      </c>
      <c r="BX78" s="147">
        <f t="shared" si="26"/>
        <v>579</v>
      </c>
      <c r="BY78" s="147">
        <f t="shared" si="27"/>
        <v>76</v>
      </c>
      <c r="BZ78" s="147">
        <f t="shared" si="28"/>
        <v>21</v>
      </c>
      <c r="CA78" s="148">
        <f t="shared" si="29"/>
        <v>1</v>
      </c>
      <c r="CB78" s="296" t="s">
        <v>171</v>
      </c>
      <c r="CC78" s="297" t="s">
        <v>855</v>
      </c>
      <c r="CD78" s="298" t="s">
        <v>856</v>
      </c>
      <c r="CE78" s="299">
        <v>13233.05809319123</v>
      </c>
      <c r="CF78" s="149">
        <v>600</v>
      </c>
      <c r="CG78" s="149">
        <v>37</v>
      </c>
      <c r="CH78" s="144">
        <v>627</v>
      </c>
      <c r="CI78" s="144">
        <v>41</v>
      </c>
      <c r="CJ78" s="144">
        <v>-27</v>
      </c>
      <c r="CK78" s="144">
        <v>-4</v>
      </c>
      <c r="CL78" s="150">
        <f t="shared" si="30"/>
        <v>-21</v>
      </c>
      <c r="CM78" s="150">
        <f t="shared" si="31"/>
        <v>-2</v>
      </c>
      <c r="CN78" s="300">
        <v>11385.312559207823</v>
      </c>
      <c r="CO78" s="286">
        <v>7960.987711923266</v>
      </c>
      <c r="CP78" s="148">
        <f t="shared" si="24"/>
        <v>1</v>
      </c>
      <c r="CQ78" s="151" t="s">
        <v>33</v>
      </c>
      <c r="CR78" s="151" t="s">
        <v>856</v>
      </c>
      <c r="CS78" s="151" t="s">
        <v>1151</v>
      </c>
      <c r="CT78" s="151" t="s">
        <v>171</v>
      </c>
      <c r="CU78" s="151" t="s">
        <v>1271</v>
      </c>
      <c r="CV78" s="152">
        <v>99</v>
      </c>
      <c r="CW78" s="153">
        <v>1</v>
      </c>
      <c r="CX78" s="153">
        <v>4</v>
      </c>
      <c r="CY78" s="153">
        <v>8</v>
      </c>
      <c r="CZ78" s="153">
        <v>1</v>
      </c>
      <c r="DA78" s="154">
        <v>9</v>
      </c>
      <c r="DB78" s="155">
        <v>270</v>
      </c>
      <c r="DC78" s="156">
        <v>4</v>
      </c>
      <c r="DD78" s="156">
        <v>17</v>
      </c>
      <c r="DE78" s="156">
        <v>27</v>
      </c>
      <c r="DF78" s="156">
        <v>2</v>
      </c>
      <c r="DG78" s="156">
        <v>0</v>
      </c>
      <c r="DH78" s="156">
        <v>0</v>
      </c>
      <c r="DI78" s="157">
        <v>29</v>
      </c>
      <c r="DJ78" s="158">
        <v>191</v>
      </c>
      <c r="DK78" s="159">
        <v>3</v>
      </c>
      <c r="DL78" s="159">
        <v>12</v>
      </c>
      <c r="DM78" s="159">
        <v>20</v>
      </c>
      <c r="DN78" s="159">
        <v>1</v>
      </c>
      <c r="DO78" s="159">
        <v>0</v>
      </c>
      <c r="DP78" s="159">
        <v>0</v>
      </c>
      <c r="DQ78" s="160">
        <v>21</v>
      </c>
      <c r="DR78" s="161">
        <v>0</v>
      </c>
      <c r="DS78" s="162">
        <v>0</v>
      </c>
      <c r="DT78" s="162">
        <v>0</v>
      </c>
      <c r="DU78" s="162">
        <v>0</v>
      </c>
      <c r="DV78" s="162">
        <v>0</v>
      </c>
      <c r="DW78" s="163">
        <v>0</v>
      </c>
      <c r="DX78" s="164">
        <v>560</v>
      </c>
      <c r="DY78" s="165">
        <v>8</v>
      </c>
      <c r="DZ78" s="165">
        <v>33</v>
      </c>
      <c r="EA78" s="166">
        <v>55</v>
      </c>
      <c r="EB78" s="166">
        <v>4</v>
      </c>
      <c r="EC78" s="166">
        <v>0</v>
      </c>
      <c r="ED78" s="166">
        <v>0</v>
      </c>
      <c r="EE78" s="167">
        <v>59</v>
      </c>
      <c r="EF78" s="168"/>
      <c r="EG78" s="168"/>
      <c r="EH78" s="169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70">
        <v>2186.072519521178</v>
      </c>
      <c r="EU78" s="170">
        <v>3997.103048155409</v>
      </c>
      <c r="EV78" s="171">
        <v>6183.175567676587</v>
      </c>
      <c r="EW78" s="168">
        <v>1</v>
      </c>
      <c r="EX78" s="168">
        <v>1</v>
      </c>
      <c r="EY78" s="168">
        <v>1</v>
      </c>
      <c r="EZ78" s="168">
        <v>1</v>
      </c>
      <c r="FA78" s="172">
        <f t="shared" si="32"/>
        <v>-19</v>
      </c>
      <c r="FB78" s="172">
        <f t="shared" si="33"/>
        <v>-2</v>
      </c>
      <c r="FC78" s="286">
        <f>(CO78+FA78*Foglio1!$L$17+Foglio1!$I$17*base!FB78)*(1-Foglio1!$L$27)</f>
        <v>5893.8639517050615</v>
      </c>
      <c r="FD78" s="203"/>
      <c r="FE78" s="203"/>
      <c r="FF78" s="203"/>
      <c r="FH78" s="203"/>
      <c r="FI78" s="203"/>
      <c r="FJ78" s="203"/>
      <c r="FK78" s="203"/>
      <c r="FL78" s="203"/>
      <c r="FM78" s="203"/>
      <c r="FN78" s="203"/>
      <c r="FO78" s="203"/>
      <c r="FP78" s="203"/>
      <c r="FQ78" s="203"/>
      <c r="FR78" s="203"/>
      <c r="FS78" s="203"/>
      <c r="FT78" s="203"/>
      <c r="FU78" s="203"/>
      <c r="FV78" s="203"/>
      <c r="FW78" s="203"/>
    </row>
    <row r="79" spans="1:179" s="191" customFormat="1" ht="30" customHeight="1">
      <c r="A79" s="145">
        <v>73</v>
      </c>
      <c r="B79" s="145" t="str">
        <f t="shared" si="18"/>
        <v>EE</v>
      </c>
      <c r="C79" s="145" t="s">
        <v>135</v>
      </c>
      <c r="D79" s="143" t="s">
        <v>173</v>
      </c>
      <c r="E79" s="146" t="s">
        <v>634</v>
      </c>
      <c r="F79" s="146" t="s">
        <v>174</v>
      </c>
      <c r="G79" s="147">
        <v>10</v>
      </c>
      <c r="H79" s="147">
        <v>219</v>
      </c>
      <c r="I79" s="147">
        <v>13</v>
      </c>
      <c r="J79" s="147">
        <v>1</v>
      </c>
      <c r="K79" s="147">
        <v>14</v>
      </c>
      <c r="L79" s="147">
        <v>30</v>
      </c>
      <c r="M79" s="147">
        <v>577</v>
      </c>
      <c r="N79" s="147">
        <v>33</v>
      </c>
      <c r="O79" s="147">
        <v>2</v>
      </c>
      <c r="P79" s="147">
        <v>35</v>
      </c>
      <c r="Q79" s="147"/>
      <c r="R79" s="147"/>
      <c r="S79" s="147"/>
      <c r="T79" s="147"/>
      <c r="U79" s="147">
        <v>0</v>
      </c>
      <c r="V79" s="147">
        <v>13</v>
      </c>
      <c r="W79" s="147">
        <v>10</v>
      </c>
      <c r="X79" s="147">
        <v>235</v>
      </c>
      <c r="Y79" s="147">
        <v>21</v>
      </c>
      <c r="Z79" s="147">
        <v>1</v>
      </c>
      <c r="AA79" s="147">
        <v>22</v>
      </c>
      <c r="AB79" s="147">
        <v>30</v>
      </c>
      <c r="AC79" s="147">
        <v>583</v>
      </c>
      <c r="AD79" s="147">
        <v>50</v>
      </c>
      <c r="AE79" s="147">
        <v>5</v>
      </c>
      <c r="AF79" s="147">
        <v>55</v>
      </c>
      <c r="AG79" s="147"/>
      <c r="AH79" s="147"/>
      <c r="AI79" s="147"/>
      <c r="AJ79" s="147"/>
      <c r="AK79" s="147">
        <v>0</v>
      </c>
      <c r="AL79" s="147">
        <v>24</v>
      </c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  <c r="BI79" s="147"/>
      <c r="BJ79" s="147"/>
      <c r="BK79" s="147"/>
      <c r="BL79" s="147"/>
      <c r="BM79" s="147"/>
      <c r="BN79" s="147"/>
      <c r="BO79" s="147"/>
      <c r="BP79" s="147"/>
      <c r="BQ79" s="147"/>
      <c r="BR79" s="147"/>
      <c r="BS79" s="147"/>
      <c r="BT79" s="147"/>
      <c r="BU79" s="147"/>
      <c r="BV79" s="147"/>
      <c r="BW79" s="147">
        <f t="shared" si="25"/>
        <v>40</v>
      </c>
      <c r="BX79" s="147">
        <f t="shared" si="26"/>
        <v>818</v>
      </c>
      <c r="BY79" s="147">
        <f t="shared" si="27"/>
        <v>77</v>
      </c>
      <c r="BZ79" s="147">
        <f t="shared" si="28"/>
        <v>24</v>
      </c>
      <c r="CA79" s="148">
        <f t="shared" si="29"/>
        <v>1</v>
      </c>
      <c r="CB79" s="296" t="s">
        <v>173</v>
      </c>
      <c r="CC79" s="297" t="s">
        <v>830</v>
      </c>
      <c r="CD79" s="298" t="s">
        <v>831</v>
      </c>
      <c r="CE79" s="299">
        <v>12722.37952726147</v>
      </c>
      <c r="CF79" s="149">
        <v>821</v>
      </c>
      <c r="CG79" s="149">
        <v>39</v>
      </c>
      <c r="CH79" s="144">
        <v>833</v>
      </c>
      <c r="CI79" s="144">
        <v>40</v>
      </c>
      <c r="CJ79" s="144">
        <v>-12</v>
      </c>
      <c r="CK79" s="144">
        <v>-1</v>
      </c>
      <c r="CL79" s="150">
        <f t="shared" si="30"/>
        <v>-3</v>
      </c>
      <c r="CM79" s="150">
        <f t="shared" si="31"/>
        <v>1</v>
      </c>
      <c r="CN79" s="300">
        <v>12093.345024885808</v>
      </c>
      <c r="CO79" s="286">
        <v>8873.434482123223</v>
      </c>
      <c r="CP79" s="148">
        <f t="shared" si="24"/>
        <v>1</v>
      </c>
      <c r="CQ79" s="151" t="s">
        <v>33</v>
      </c>
      <c r="CR79" s="151" t="s">
        <v>831</v>
      </c>
      <c r="CS79" s="151" t="s">
        <v>1251</v>
      </c>
      <c r="CT79" s="151" t="s">
        <v>173</v>
      </c>
      <c r="CU79" s="151" t="s">
        <v>1272</v>
      </c>
      <c r="CV79" s="152">
        <v>233</v>
      </c>
      <c r="CW79" s="153">
        <v>4</v>
      </c>
      <c r="CX79" s="153">
        <v>10</v>
      </c>
      <c r="CY79" s="153">
        <v>20</v>
      </c>
      <c r="CZ79" s="153">
        <v>2</v>
      </c>
      <c r="DA79" s="154">
        <v>22</v>
      </c>
      <c r="DB79" s="155">
        <v>579</v>
      </c>
      <c r="DC79" s="156">
        <v>8</v>
      </c>
      <c r="DD79" s="156">
        <v>28</v>
      </c>
      <c r="DE79" s="156">
        <v>44</v>
      </c>
      <c r="DF79" s="156">
        <v>3</v>
      </c>
      <c r="DG79" s="156">
        <v>0</v>
      </c>
      <c r="DH79" s="156">
        <v>0</v>
      </c>
      <c r="DI79" s="157">
        <v>47</v>
      </c>
      <c r="DJ79" s="158">
        <v>0</v>
      </c>
      <c r="DK79" s="159">
        <v>0</v>
      </c>
      <c r="DL79" s="159">
        <v>0</v>
      </c>
      <c r="DM79" s="159">
        <v>0</v>
      </c>
      <c r="DN79" s="159">
        <v>0</v>
      </c>
      <c r="DO79" s="159">
        <v>0</v>
      </c>
      <c r="DP79" s="159">
        <v>0</v>
      </c>
      <c r="DQ79" s="160">
        <v>0</v>
      </c>
      <c r="DR79" s="161">
        <v>0</v>
      </c>
      <c r="DS79" s="162">
        <v>0</v>
      </c>
      <c r="DT79" s="162">
        <v>0</v>
      </c>
      <c r="DU79" s="162">
        <v>0</v>
      </c>
      <c r="DV79" s="162">
        <v>0</v>
      </c>
      <c r="DW79" s="163">
        <v>0</v>
      </c>
      <c r="DX79" s="164">
        <v>812</v>
      </c>
      <c r="DY79" s="165">
        <v>12</v>
      </c>
      <c r="DZ79" s="165">
        <v>38</v>
      </c>
      <c r="EA79" s="166">
        <v>64</v>
      </c>
      <c r="EB79" s="166">
        <v>5</v>
      </c>
      <c r="EC79" s="166">
        <v>0</v>
      </c>
      <c r="ED79" s="166">
        <v>0</v>
      </c>
      <c r="EE79" s="167">
        <v>69</v>
      </c>
      <c r="EF79" s="168"/>
      <c r="EG79" s="168"/>
      <c r="EH79" s="169"/>
      <c r="EI79" s="169"/>
      <c r="EJ79" s="169"/>
      <c r="EK79" s="169"/>
      <c r="EL79" s="169"/>
      <c r="EM79" s="169"/>
      <c r="EN79" s="169"/>
      <c r="EO79" s="169"/>
      <c r="EP79" s="169"/>
      <c r="EQ79" s="169"/>
      <c r="ER79" s="169"/>
      <c r="ES79" s="169"/>
      <c r="ET79" s="170">
        <v>2813.376823958665</v>
      </c>
      <c r="EU79" s="170">
        <v>3954.601021038652</v>
      </c>
      <c r="EV79" s="171">
        <v>6767.977844997317</v>
      </c>
      <c r="EW79" s="168">
        <v>1</v>
      </c>
      <c r="EX79" s="168">
        <v>1</v>
      </c>
      <c r="EY79" s="168">
        <v>1</v>
      </c>
      <c r="EZ79" s="168">
        <v>1</v>
      </c>
      <c r="FA79" s="172">
        <f t="shared" si="32"/>
        <v>-6</v>
      </c>
      <c r="FB79" s="172">
        <f t="shared" si="33"/>
        <v>-2</v>
      </c>
      <c r="FC79" s="286">
        <f>(CO79+FA79*Foglio1!$L$17+Foglio1!$I$17*base!FB79)*(1-Foglio1!$L$27)</f>
        <v>6634.933667281321</v>
      </c>
      <c r="FD79" s="203"/>
      <c r="FE79" s="203"/>
      <c r="FF79" s="203"/>
      <c r="FH79" s="203"/>
      <c r="FI79" s="203"/>
      <c r="FJ79" s="203"/>
      <c r="FK79" s="203"/>
      <c r="FL79" s="203"/>
      <c r="FM79" s="203"/>
      <c r="FN79" s="203"/>
      <c r="FO79" s="203"/>
      <c r="FP79" s="203"/>
      <c r="FQ79" s="203"/>
      <c r="FR79" s="203"/>
      <c r="FS79" s="203"/>
      <c r="FT79" s="203"/>
      <c r="FU79" s="203"/>
      <c r="FV79" s="203"/>
      <c r="FW79" s="203"/>
    </row>
    <row r="80" spans="1:179" s="191" customFormat="1" ht="24.75" customHeight="1">
      <c r="A80" s="145">
        <v>74</v>
      </c>
      <c r="B80" s="145" t="str">
        <f t="shared" si="18"/>
        <v>EE</v>
      </c>
      <c r="C80" s="145" t="s">
        <v>135</v>
      </c>
      <c r="D80" s="143" t="s">
        <v>175</v>
      </c>
      <c r="E80" s="146" t="s">
        <v>635</v>
      </c>
      <c r="F80" s="146" t="s">
        <v>176</v>
      </c>
      <c r="G80" s="147">
        <v>11</v>
      </c>
      <c r="H80" s="147">
        <v>245</v>
      </c>
      <c r="I80" s="147">
        <v>22</v>
      </c>
      <c r="J80" s="147">
        <v>1</v>
      </c>
      <c r="K80" s="147">
        <v>23</v>
      </c>
      <c r="L80" s="147">
        <v>27</v>
      </c>
      <c r="M80" s="147">
        <v>411</v>
      </c>
      <c r="N80" s="147">
        <v>43</v>
      </c>
      <c r="O80" s="147">
        <v>3</v>
      </c>
      <c r="P80" s="147">
        <v>46</v>
      </c>
      <c r="Q80" s="147"/>
      <c r="R80" s="147"/>
      <c r="S80" s="147"/>
      <c r="T80" s="147"/>
      <c r="U80" s="147">
        <v>0</v>
      </c>
      <c r="V80" s="147">
        <v>13</v>
      </c>
      <c r="W80" s="147">
        <v>11</v>
      </c>
      <c r="X80" s="147">
        <v>256</v>
      </c>
      <c r="Y80" s="147">
        <v>23</v>
      </c>
      <c r="Z80" s="147">
        <v>1</v>
      </c>
      <c r="AA80" s="147">
        <v>24</v>
      </c>
      <c r="AB80" s="147">
        <v>27</v>
      </c>
      <c r="AC80" s="147">
        <v>413</v>
      </c>
      <c r="AD80" s="147">
        <v>45</v>
      </c>
      <c r="AE80" s="147">
        <v>7</v>
      </c>
      <c r="AF80" s="147">
        <v>52</v>
      </c>
      <c r="AG80" s="147"/>
      <c r="AH80" s="147"/>
      <c r="AI80" s="147"/>
      <c r="AJ80" s="147"/>
      <c r="AK80" s="147">
        <v>0</v>
      </c>
      <c r="AL80" s="147">
        <v>24</v>
      </c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>
        <f t="shared" si="25"/>
        <v>38</v>
      </c>
      <c r="BX80" s="147">
        <f t="shared" si="26"/>
        <v>669</v>
      </c>
      <c r="BY80" s="147">
        <f t="shared" si="27"/>
        <v>76</v>
      </c>
      <c r="BZ80" s="147">
        <f t="shared" si="28"/>
        <v>24</v>
      </c>
      <c r="CA80" s="148">
        <f t="shared" si="29"/>
        <v>1</v>
      </c>
      <c r="CB80" s="296" t="s">
        <v>175</v>
      </c>
      <c r="CC80" s="297" t="s">
        <v>824</v>
      </c>
      <c r="CD80" s="298" t="s">
        <v>825</v>
      </c>
      <c r="CE80" s="299">
        <v>11988.435279744757</v>
      </c>
      <c r="CF80" s="149">
        <v>670</v>
      </c>
      <c r="CG80" s="149">
        <v>40</v>
      </c>
      <c r="CH80" s="144">
        <v>691</v>
      </c>
      <c r="CI80" s="144">
        <v>41</v>
      </c>
      <c r="CJ80" s="144">
        <v>-21</v>
      </c>
      <c r="CK80" s="144">
        <v>-1</v>
      </c>
      <c r="CL80" s="150">
        <f t="shared" si="30"/>
        <v>-1</v>
      </c>
      <c r="CM80" s="150">
        <f t="shared" si="31"/>
        <v>-2</v>
      </c>
      <c r="CN80" s="300">
        <v>11266.342073190144</v>
      </c>
      <c r="CO80" s="286">
        <v>7947.242684465283</v>
      </c>
      <c r="CP80" s="148">
        <f t="shared" si="24"/>
        <v>1</v>
      </c>
      <c r="CQ80" s="151" t="s">
        <v>33</v>
      </c>
      <c r="CR80" s="151" t="s">
        <v>825</v>
      </c>
      <c r="CS80" s="151" t="s">
        <v>1251</v>
      </c>
      <c r="CT80" s="151" t="s">
        <v>175</v>
      </c>
      <c r="CU80" s="151" t="s">
        <v>1273</v>
      </c>
      <c r="CV80" s="152">
        <v>234</v>
      </c>
      <c r="CW80" s="153">
        <v>1</v>
      </c>
      <c r="CX80" s="153">
        <v>11</v>
      </c>
      <c r="CY80" s="153">
        <v>22</v>
      </c>
      <c r="CZ80" s="153">
        <v>1</v>
      </c>
      <c r="DA80" s="154">
        <v>23</v>
      </c>
      <c r="DB80" s="155">
        <v>441</v>
      </c>
      <c r="DC80" s="156">
        <v>12</v>
      </c>
      <c r="DD80" s="156">
        <v>27</v>
      </c>
      <c r="DE80" s="156">
        <v>44</v>
      </c>
      <c r="DF80" s="156">
        <v>5</v>
      </c>
      <c r="DG80" s="156">
        <v>0</v>
      </c>
      <c r="DH80" s="156">
        <v>0</v>
      </c>
      <c r="DI80" s="157">
        <v>49</v>
      </c>
      <c r="DJ80" s="158">
        <v>0</v>
      </c>
      <c r="DK80" s="159">
        <v>0</v>
      </c>
      <c r="DL80" s="159">
        <v>0</v>
      </c>
      <c r="DM80" s="159">
        <v>0</v>
      </c>
      <c r="DN80" s="159">
        <v>0</v>
      </c>
      <c r="DO80" s="159">
        <v>0</v>
      </c>
      <c r="DP80" s="159">
        <v>0</v>
      </c>
      <c r="DQ80" s="160">
        <v>0</v>
      </c>
      <c r="DR80" s="161">
        <v>0</v>
      </c>
      <c r="DS80" s="162">
        <v>0</v>
      </c>
      <c r="DT80" s="162">
        <v>0</v>
      </c>
      <c r="DU80" s="162">
        <v>0</v>
      </c>
      <c r="DV80" s="162">
        <v>0</v>
      </c>
      <c r="DW80" s="163">
        <v>0</v>
      </c>
      <c r="DX80" s="164">
        <v>675</v>
      </c>
      <c r="DY80" s="165">
        <v>13</v>
      </c>
      <c r="DZ80" s="165">
        <v>38</v>
      </c>
      <c r="EA80" s="166">
        <v>66</v>
      </c>
      <c r="EB80" s="166">
        <v>6</v>
      </c>
      <c r="EC80" s="166">
        <v>0</v>
      </c>
      <c r="ED80" s="166">
        <v>0</v>
      </c>
      <c r="EE80" s="167">
        <v>72</v>
      </c>
      <c r="EF80" s="168"/>
      <c r="EG80" s="168"/>
      <c r="EH80" s="169"/>
      <c r="EI80" s="169"/>
      <c r="EJ80" s="169"/>
      <c r="EK80" s="169"/>
      <c r="EL80" s="169"/>
      <c r="EM80" s="169"/>
      <c r="EN80" s="169"/>
      <c r="EO80" s="169"/>
      <c r="EP80" s="169"/>
      <c r="EQ80" s="169"/>
      <c r="ER80" s="169"/>
      <c r="ES80" s="169"/>
      <c r="ET80" s="170">
        <v>2320.7731536678793</v>
      </c>
      <c r="EU80" s="170">
        <v>3968.812603620605</v>
      </c>
      <c r="EV80" s="171">
        <v>6289.585757288484</v>
      </c>
      <c r="EW80" s="168">
        <v>1</v>
      </c>
      <c r="EX80" s="168">
        <v>1</v>
      </c>
      <c r="EY80" s="168">
        <v>1</v>
      </c>
      <c r="EZ80" s="168">
        <v>1</v>
      </c>
      <c r="FA80" s="172">
        <f t="shared" si="32"/>
        <v>6</v>
      </c>
      <c r="FB80" s="172">
        <f t="shared" si="33"/>
        <v>0</v>
      </c>
      <c r="FC80" s="286">
        <f>(CO80+FA80*Foglio1!$L$17+Foglio1!$I$17*base!FB80)*(1-Foglio1!$L$27)</f>
        <v>6138.704177948722</v>
      </c>
      <c r="FD80" s="203"/>
      <c r="FE80" s="203"/>
      <c r="FF80" s="203"/>
      <c r="FH80" s="203"/>
      <c r="FI80" s="203"/>
      <c r="FJ80" s="203"/>
      <c r="FK80" s="203"/>
      <c r="FL80" s="203"/>
      <c r="FM80" s="203"/>
      <c r="FN80" s="203"/>
      <c r="FO80" s="203"/>
      <c r="FP80" s="203"/>
      <c r="FQ80" s="203"/>
      <c r="FR80" s="203"/>
      <c r="FS80" s="203"/>
      <c r="FT80" s="203"/>
      <c r="FU80" s="203"/>
      <c r="FV80" s="203"/>
      <c r="FW80" s="203"/>
    </row>
    <row r="81" spans="1:179" s="191" customFormat="1" ht="24.75" customHeight="1">
      <c r="A81" s="145">
        <v>75</v>
      </c>
      <c r="B81" s="145" t="str">
        <f t="shared" si="18"/>
        <v>IC</v>
      </c>
      <c r="C81" s="145" t="s">
        <v>135</v>
      </c>
      <c r="D81" s="143" t="s">
        <v>177</v>
      </c>
      <c r="E81" s="146" t="s">
        <v>636</v>
      </c>
      <c r="F81" s="146" t="s">
        <v>176</v>
      </c>
      <c r="G81" s="147">
        <v>4</v>
      </c>
      <c r="H81" s="147">
        <v>93</v>
      </c>
      <c r="I81" s="147">
        <v>8</v>
      </c>
      <c r="J81" s="147"/>
      <c r="K81" s="147">
        <v>8</v>
      </c>
      <c r="L81" s="147">
        <v>9</v>
      </c>
      <c r="M81" s="147">
        <v>154</v>
      </c>
      <c r="N81" s="147">
        <v>14</v>
      </c>
      <c r="O81" s="147"/>
      <c r="P81" s="147">
        <v>14</v>
      </c>
      <c r="Q81" s="147">
        <v>19</v>
      </c>
      <c r="R81" s="147">
        <v>343</v>
      </c>
      <c r="S81" s="147">
        <v>31</v>
      </c>
      <c r="T81" s="147">
        <v>4</v>
      </c>
      <c r="U81" s="147">
        <v>35</v>
      </c>
      <c r="V81" s="147">
        <v>20</v>
      </c>
      <c r="W81" s="147">
        <v>4</v>
      </c>
      <c r="X81" s="147">
        <v>98</v>
      </c>
      <c r="Y81" s="147">
        <v>9</v>
      </c>
      <c r="Z81" s="147">
        <v>1</v>
      </c>
      <c r="AA81" s="147">
        <v>10</v>
      </c>
      <c r="AB81" s="147">
        <v>9</v>
      </c>
      <c r="AC81" s="147">
        <v>154</v>
      </c>
      <c r="AD81" s="147">
        <v>14</v>
      </c>
      <c r="AE81" s="147">
        <v>1</v>
      </c>
      <c r="AF81" s="147">
        <v>15</v>
      </c>
      <c r="AG81" s="147">
        <v>19</v>
      </c>
      <c r="AH81" s="147">
        <v>344</v>
      </c>
      <c r="AI81" s="147">
        <v>39</v>
      </c>
      <c r="AJ81" s="147">
        <v>5</v>
      </c>
      <c r="AK81" s="147">
        <v>44</v>
      </c>
      <c r="AL81" s="147">
        <v>25</v>
      </c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  <c r="BI81" s="147"/>
      <c r="BJ81" s="147"/>
      <c r="BK81" s="147"/>
      <c r="BL81" s="147"/>
      <c r="BM81" s="147"/>
      <c r="BN81" s="147"/>
      <c r="BO81" s="147"/>
      <c r="BP81" s="147"/>
      <c r="BQ81" s="147"/>
      <c r="BR81" s="147"/>
      <c r="BS81" s="147"/>
      <c r="BT81" s="147"/>
      <c r="BU81" s="147"/>
      <c r="BV81" s="147"/>
      <c r="BW81" s="147">
        <f t="shared" si="25"/>
        <v>32</v>
      </c>
      <c r="BX81" s="147">
        <f t="shared" si="26"/>
        <v>596</v>
      </c>
      <c r="BY81" s="147">
        <f t="shared" si="27"/>
        <v>69</v>
      </c>
      <c r="BZ81" s="147">
        <f t="shared" si="28"/>
        <v>25</v>
      </c>
      <c r="CA81" s="148">
        <f t="shared" si="29"/>
        <v>1</v>
      </c>
      <c r="CB81" s="296" t="s">
        <v>177</v>
      </c>
      <c r="CC81" s="297" t="s">
        <v>883</v>
      </c>
      <c r="CD81" s="298" t="s">
        <v>825</v>
      </c>
      <c r="CE81" s="299">
        <v>11557.519429966727</v>
      </c>
      <c r="CF81" s="149">
        <v>616</v>
      </c>
      <c r="CG81" s="149">
        <v>32</v>
      </c>
      <c r="CH81" s="144">
        <v>580</v>
      </c>
      <c r="CI81" s="144">
        <v>31</v>
      </c>
      <c r="CJ81" s="144">
        <v>36</v>
      </c>
      <c r="CK81" s="144">
        <v>1</v>
      </c>
      <c r="CL81" s="150">
        <f t="shared" si="30"/>
        <v>-20</v>
      </c>
      <c r="CM81" s="150">
        <f t="shared" si="31"/>
        <v>0</v>
      </c>
      <c r="CN81" s="300">
        <v>12178.842955340257</v>
      </c>
      <c r="CO81" s="286">
        <v>8762.615689945456</v>
      </c>
      <c r="CP81" s="148">
        <f t="shared" si="24"/>
        <v>1</v>
      </c>
      <c r="CQ81" s="151" t="s">
        <v>33</v>
      </c>
      <c r="CR81" s="151" t="s">
        <v>825</v>
      </c>
      <c r="CS81" s="151" t="s">
        <v>1151</v>
      </c>
      <c r="CT81" s="151" t="s">
        <v>177</v>
      </c>
      <c r="CU81" s="151" t="s">
        <v>1274</v>
      </c>
      <c r="CV81" s="152">
        <v>103</v>
      </c>
      <c r="CW81" s="153">
        <v>0</v>
      </c>
      <c r="CX81" s="153">
        <v>4</v>
      </c>
      <c r="CY81" s="153">
        <v>8</v>
      </c>
      <c r="CZ81" s="153">
        <v>0</v>
      </c>
      <c r="DA81" s="154">
        <v>8</v>
      </c>
      <c r="DB81" s="155">
        <v>175</v>
      </c>
      <c r="DC81" s="156">
        <v>3</v>
      </c>
      <c r="DD81" s="156">
        <v>10</v>
      </c>
      <c r="DE81" s="156">
        <v>15</v>
      </c>
      <c r="DF81" s="156">
        <v>1</v>
      </c>
      <c r="DG81" s="156">
        <v>0</v>
      </c>
      <c r="DH81" s="156">
        <v>0</v>
      </c>
      <c r="DI81" s="157">
        <v>16</v>
      </c>
      <c r="DJ81" s="158">
        <v>338</v>
      </c>
      <c r="DK81" s="159">
        <v>11</v>
      </c>
      <c r="DL81" s="159">
        <v>18</v>
      </c>
      <c r="DM81" s="159">
        <v>34</v>
      </c>
      <c r="DN81" s="159">
        <v>6</v>
      </c>
      <c r="DO81" s="159">
        <v>0</v>
      </c>
      <c r="DP81" s="159">
        <v>0</v>
      </c>
      <c r="DQ81" s="160">
        <v>40</v>
      </c>
      <c r="DR81" s="161">
        <v>0</v>
      </c>
      <c r="DS81" s="162">
        <v>0</v>
      </c>
      <c r="DT81" s="162">
        <v>0</v>
      </c>
      <c r="DU81" s="162">
        <v>0</v>
      </c>
      <c r="DV81" s="162">
        <v>0</v>
      </c>
      <c r="DW81" s="163">
        <v>0</v>
      </c>
      <c r="DX81" s="164">
        <v>616</v>
      </c>
      <c r="DY81" s="165">
        <v>14</v>
      </c>
      <c r="DZ81" s="165">
        <v>32</v>
      </c>
      <c r="EA81" s="166">
        <v>57</v>
      </c>
      <c r="EB81" s="166">
        <v>7</v>
      </c>
      <c r="EC81" s="166">
        <v>0</v>
      </c>
      <c r="ED81" s="166">
        <v>0</v>
      </c>
      <c r="EE81" s="167">
        <v>64</v>
      </c>
      <c r="EF81" s="168"/>
      <c r="EG81" s="168"/>
      <c r="EH81" s="169"/>
      <c r="EI81" s="169"/>
      <c r="EJ81" s="169"/>
      <c r="EK81" s="169"/>
      <c r="EL81" s="169"/>
      <c r="EM81" s="169"/>
      <c r="EN81" s="169"/>
      <c r="EO81" s="169"/>
      <c r="EP81" s="169"/>
      <c r="EQ81" s="169"/>
      <c r="ER81" s="169"/>
      <c r="ES81" s="169"/>
      <c r="ET81" s="170">
        <v>2553.531950860668</v>
      </c>
      <c r="EU81" s="170">
        <v>4211.481646113032</v>
      </c>
      <c r="EV81" s="171">
        <v>6765.0135969737</v>
      </c>
      <c r="EW81" s="168">
        <v>1</v>
      </c>
      <c r="EX81" s="168">
        <v>1</v>
      </c>
      <c r="EY81" s="168">
        <v>1</v>
      </c>
      <c r="EZ81" s="168">
        <v>1</v>
      </c>
      <c r="FA81" s="172">
        <f t="shared" si="32"/>
        <v>20</v>
      </c>
      <c r="FB81" s="172">
        <f t="shared" si="33"/>
        <v>0</v>
      </c>
      <c r="FC81" s="286">
        <f>(CO81+FA81*Foglio1!$L$17+Foglio1!$I$17*base!FB81)*(1-Foglio1!$L$27)</f>
        <v>6807.952759581122</v>
      </c>
      <c r="FD81" s="203"/>
      <c r="FE81" s="203"/>
      <c r="FF81" s="203"/>
      <c r="FH81" s="203"/>
      <c r="FI81" s="203"/>
      <c r="FJ81" s="203"/>
      <c r="FK81" s="203"/>
      <c r="FL81" s="203"/>
      <c r="FM81" s="203"/>
      <c r="FN81" s="203"/>
      <c r="FO81" s="203"/>
      <c r="FP81" s="203"/>
      <c r="FQ81" s="203"/>
      <c r="FR81" s="203"/>
      <c r="FS81" s="203"/>
      <c r="FT81" s="203"/>
      <c r="FU81" s="203"/>
      <c r="FV81" s="203"/>
      <c r="FW81" s="203"/>
    </row>
    <row r="82" spans="1:179" s="191" customFormat="1" ht="24.75" customHeight="1">
      <c r="A82" s="145">
        <v>76</v>
      </c>
      <c r="B82" s="145" t="str">
        <f t="shared" si="18"/>
        <v>EE</v>
      </c>
      <c r="C82" s="145" t="s">
        <v>135</v>
      </c>
      <c r="D82" s="143" t="s">
        <v>178</v>
      </c>
      <c r="E82" s="146" t="s">
        <v>637</v>
      </c>
      <c r="F82" s="146" t="s">
        <v>179</v>
      </c>
      <c r="G82" s="147">
        <v>15</v>
      </c>
      <c r="H82" s="147">
        <v>363</v>
      </c>
      <c r="I82" s="147">
        <v>17</v>
      </c>
      <c r="J82" s="147"/>
      <c r="K82" s="147">
        <v>17</v>
      </c>
      <c r="L82" s="147">
        <v>29</v>
      </c>
      <c r="M82" s="147">
        <v>534</v>
      </c>
      <c r="N82" s="147">
        <v>39</v>
      </c>
      <c r="O82" s="147">
        <v>1</v>
      </c>
      <c r="P82" s="147">
        <v>40</v>
      </c>
      <c r="Q82" s="147"/>
      <c r="R82" s="147"/>
      <c r="S82" s="147"/>
      <c r="T82" s="147"/>
      <c r="U82" s="147">
        <v>0</v>
      </c>
      <c r="V82" s="147">
        <v>13</v>
      </c>
      <c r="W82" s="147">
        <v>15</v>
      </c>
      <c r="X82" s="147">
        <v>389</v>
      </c>
      <c r="Y82" s="147">
        <v>31</v>
      </c>
      <c r="Z82" s="147">
        <v>2</v>
      </c>
      <c r="AA82" s="147">
        <v>33</v>
      </c>
      <c r="AB82" s="147">
        <v>29</v>
      </c>
      <c r="AC82" s="147">
        <v>534</v>
      </c>
      <c r="AD82" s="147">
        <v>49</v>
      </c>
      <c r="AE82" s="147">
        <v>3</v>
      </c>
      <c r="AF82" s="147">
        <v>52</v>
      </c>
      <c r="AG82" s="147"/>
      <c r="AH82" s="147"/>
      <c r="AI82" s="147"/>
      <c r="AJ82" s="147"/>
      <c r="AK82" s="147">
        <v>0</v>
      </c>
      <c r="AL82" s="147">
        <v>25</v>
      </c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  <c r="BI82" s="147"/>
      <c r="BJ82" s="147"/>
      <c r="BK82" s="147"/>
      <c r="BL82" s="147"/>
      <c r="BM82" s="147"/>
      <c r="BN82" s="147"/>
      <c r="BO82" s="147"/>
      <c r="BP82" s="147"/>
      <c r="BQ82" s="147"/>
      <c r="BR82" s="147"/>
      <c r="BS82" s="147"/>
      <c r="BT82" s="147"/>
      <c r="BU82" s="147"/>
      <c r="BV82" s="147"/>
      <c r="BW82" s="147">
        <f t="shared" si="25"/>
        <v>44</v>
      </c>
      <c r="BX82" s="147">
        <f t="shared" si="26"/>
        <v>923</v>
      </c>
      <c r="BY82" s="147">
        <f t="shared" si="27"/>
        <v>85</v>
      </c>
      <c r="BZ82" s="147">
        <f t="shared" si="28"/>
        <v>25</v>
      </c>
      <c r="CA82" s="148">
        <f t="shared" si="29"/>
        <v>1</v>
      </c>
      <c r="CB82" s="296" t="s">
        <v>178</v>
      </c>
      <c r="CC82" s="297" t="s">
        <v>826</v>
      </c>
      <c r="CD82" s="298" t="s">
        <v>827</v>
      </c>
      <c r="CE82" s="299">
        <v>13188.639049042027</v>
      </c>
      <c r="CF82" s="149">
        <v>883</v>
      </c>
      <c r="CG82" s="149">
        <v>43</v>
      </c>
      <c r="CH82" s="144">
        <v>877</v>
      </c>
      <c r="CI82" s="144">
        <v>41</v>
      </c>
      <c r="CJ82" s="144">
        <v>6</v>
      </c>
      <c r="CK82" s="144">
        <v>2</v>
      </c>
      <c r="CL82" s="150">
        <f t="shared" si="30"/>
        <v>40</v>
      </c>
      <c r="CM82" s="150">
        <f t="shared" si="31"/>
        <v>1</v>
      </c>
      <c r="CN82" s="300">
        <v>13800.941488369886</v>
      </c>
      <c r="CO82" s="286">
        <v>10268.224766697387</v>
      </c>
      <c r="CP82" s="148">
        <f t="shared" si="24"/>
        <v>1</v>
      </c>
      <c r="CQ82" s="151" t="s">
        <v>33</v>
      </c>
      <c r="CR82" s="151" t="s">
        <v>827</v>
      </c>
      <c r="CS82" s="151" t="s">
        <v>1251</v>
      </c>
      <c r="CT82" s="151" t="s">
        <v>178</v>
      </c>
      <c r="CU82" s="151" t="s">
        <v>1275</v>
      </c>
      <c r="CV82" s="152">
        <v>379</v>
      </c>
      <c r="CW82" s="153">
        <v>5</v>
      </c>
      <c r="CX82" s="153">
        <v>15</v>
      </c>
      <c r="CY82" s="153">
        <v>30</v>
      </c>
      <c r="CZ82" s="153">
        <v>3</v>
      </c>
      <c r="DA82" s="154">
        <v>33</v>
      </c>
      <c r="DB82" s="155">
        <v>577</v>
      </c>
      <c r="DC82" s="156">
        <v>8</v>
      </c>
      <c r="DD82" s="156">
        <v>30</v>
      </c>
      <c r="DE82" s="156">
        <v>46</v>
      </c>
      <c r="DF82" s="156">
        <v>3</v>
      </c>
      <c r="DG82" s="156">
        <v>0</v>
      </c>
      <c r="DH82" s="156">
        <v>0</v>
      </c>
      <c r="DI82" s="157">
        <v>49</v>
      </c>
      <c r="DJ82" s="158">
        <v>0</v>
      </c>
      <c r="DK82" s="159">
        <v>0</v>
      </c>
      <c r="DL82" s="159">
        <v>0</v>
      </c>
      <c r="DM82" s="159">
        <v>0</v>
      </c>
      <c r="DN82" s="159">
        <v>0</v>
      </c>
      <c r="DO82" s="159">
        <v>0</v>
      </c>
      <c r="DP82" s="159">
        <v>0</v>
      </c>
      <c r="DQ82" s="160">
        <v>0</v>
      </c>
      <c r="DR82" s="161">
        <v>0</v>
      </c>
      <c r="DS82" s="162">
        <v>0</v>
      </c>
      <c r="DT82" s="162">
        <v>0</v>
      </c>
      <c r="DU82" s="162">
        <v>0</v>
      </c>
      <c r="DV82" s="162">
        <v>0</v>
      </c>
      <c r="DW82" s="163">
        <v>0</v>
      </c>
      <c r="DX82" s="164">
        <v>956</v>
      </c>
      <c r="DY82" s="165">
        <v>13</v>
      </c>
      <c r="DZ82" s="165">
        <v>45</v>
      </c>
      <c r="EA82" s="166">
        <v>76</v>
      </c>
      <c r="EB82" s="166">
        <v>6</v>
      </c>
      <c r="EC82" s="166">
        <v>0</v>
      </c>
      <c r="ED82" s="166">
        <v>0</v>
      </c>
      <c r="EE82" s="167">
        <v>82</v>
      </c>
      <c r="EF82" s="168"/>
      <c r="EG82" s="168"/>
      <c r="EH82" s="169"/>
      <c r="EI82" s="169"/>
      <c r="EJ82" s="169"/>
      <c r="EK82" s="169"/>
      <c r="EL82" s="169"/>
      <c r="EM82" s="169"/>
      <c r="EN82" s="169"/>
      <c r="EO82" s="169"/>
      <c r="EP82" s="169"/>
      <c r="EQ82" s="169"/>
      <c r="ER82" s="169"/>
      <c r="ES82" s="169"/>
      <c r="ET82" s="170">
        <v>3265.733085858107</v>
      </c>
      <c r="EU82" s="170">
        <v>4727.9588383308865</v>
      </c>
      <c r="EV82" s="171">
        <v>7993.691924188994</v>
      </c>
      <c r="EW82" s="168">
        <v>1</v>
      </c>
      <c r="EX82" s="168">
        <v>1</v>
      </c>
      <c r="EY82" s="168">
        <v>1</v>
      </c>
      <c r="EZ82" s="168">
        <v>1</v>
      </c>
      <c r="FA82" s="172">
        <f t="shared" si="32"/>
        <v>33</v>
      </c>
      <c r="FB82" s="172">
        <f t="shared" si="33"/>
        <v>1</v>
      </c>
      <c r="FC82" s="286">
        <f>(CO82+FA82*Foglio1!$L$17+Foglio1!$I$17*base!FB82)*(1-Foglio1!$L$27)</f>
        <v>8096.771065558953</v>
      </c>
      <c r="FD82" s="203"/>
      <c r="FE82" s="203"/>
      <c r="FF82" s="203"/>
      <c r="FH82" s="203"/>
      <c r="FI82" s="203"/>
      <c r="FJ82" s="203"/>
      <c r="FK82" s="203"/>
      <c r="FL82" s="203"/>
      <c r="FM82" s="203"/>
      <c r="FN82" s="203"/>
      <c r="FO82" s="203"/>
      <c r="FP82" s="203"/>
      <c r="FQ82" s="203"/>
      <c r="FR82" s="203"/>
      <c r="FS82" s="203"/>
      <c r="FT82" s="203"/>
      <c r="FU82" s="203"/>
      <c r="FV82" s="203"/>
      <c r="FW82" s="203"/>
    </row>
    <row r="83" spans="1:179" s="191" customFormat="1" ht="24.75" customHeight="1">
      <c r="A83" s="145">
        <v>77</v>
      </c>
      <c r="B83" s="145" t="str">
        <f t="shared" si="18"/>
        <v>IC</v>
      </c>
      <c r="C83" s="145" t="s">
        <v>135</v>
      </c>
      <c r="D83" s="143" t="s">
        <v>180</v>
      </c>
      <c r="E83" s="146" t="s">
        <v>638</v>
      </c>
      <c r="F83" s="146" t="s">
        <v>179</v>
      </c>
      <c r="G83" s="147">
        <v>3</v>
      </c>
      <c r="H83" s="147">
        <v>57</v>
      </c>
      <c r="I83" s="147">
        <v>6</v>
      </c>
      <c r="J83" s="147"/>
      <c r="K83" s="147">
        <v>6</v>
      </c>
      <c r="L83" s="147">
        <v>7</v>
      </c>
      <c r="M83" s="147">
        <v>124</v>
      </c>
      <c r="N83" s="147">
        <v>6</v>
      </c>
      <c r="O83" s="147"/>
      <c r="P83" s="147">
        <v>6</v>
      </c>
      <c r="Q83" s="147">
        <v>21</v>
      </c>
      <c r="R83" s="147">
        <v>480</v>
      </c>
      <c r="S83" s="147">
        <v>40</v>
      </c>
      <c r="T83" s="147">
        <v>2</v>
      </c>
      <c r="U83" s="147">
        <v>42</v>
      </c>
      <c r="V83" s="147">
        <v>19</v>
      </c>
      <c r="W83" s="147">
        <v>3</v>
      </c>
      <c r="X83" s="147">
        <v>62</v>
      </c>
      <c r="Y83" s="147">
        <v>7</v>
      </c>
      <c r="Z83" s="147"/>
      <c r="AA83" s="147">
        <v>7</v>
      </c>
      <c r="AB83" s="147">
        <v>7</v>
      </c>
      <c r="AC83" s="147">
        <v>124</v>
      </c>
      <c r="AD83" s="147">
        <v>12</v>
      </c>
      <c r="AE83" s="147">
        <v>2</v>
      </c>
      <c r="AF83" s="147">
        <v>14</v>
      </c>
      <c r="AG83" s="147">
        <v>21</v>
      </c>
      <c r="AH83" s="147">
        <v>477</v>
      </c>
      <c r="AI83" s="147">
        <v>53</v>
      </c>
      <c r="AJ83" s="147">
        <v>2</v>
      </c>
      <c r="AK83" s="147">
        <v>55</v>
      </c>
      <c r="AL83" s="147">
        <v>22</v>
      </c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7"/>
      <c r="BK83" s="147"/>
      <c r="BL83" s="147"/>
      <c r="BM83" s="147"/>
      <c r="BN83" s="147"/>
      <c r="BO83" s="147"/>
      <c r="BP83" s="147"/>
      <c r="BQ83" s="147"/>
      <c r="BR83" s="147"/>
      <c r="BS83" s="147"/>
      <c r="BT83" s="147"/>
      <c r="BU83" s="147"/>
      <c r="BV83" s="147"/>
      <c r="BW83" s="147">
        <f t="shared" si="25"/>
        <v>31</v>
      </c>
      <c r="BX83" s="147">
        <f t="shared" si="26"/>
        <v>663</v>
      </c>
      <c r="BY83" s="147">
        <f t="shared" si="27"/>
        <v>76</v>
      </c>
      <c r="BZ83" s="147">
        <f t="shared" si="28"/>
        <v>22</v>
      </c>
      <c r="CA83" s="148">
        <f t="shared" si="29"/>
        <v>1</v>
      </c>
      <c r="CB83" s="296" t="s">
        <v>180</v>
      </c>
      <c r="CC83" s="297" t="s">
        <v>880</v>
      </c>
      <c r="CD83" s="298" t="s">
        <v>827</v>
      </c>
      <c r="CE83" s="299">
        <v>12937.020921321855</v>
      </c>
      <c r="CF83" s="149">
        <v>677</v>
      </c>
      <c r="CG83" s="149">
        <v>31</v>
      </c>
      <c r="CH83" s="144">
        <v>674</v>
      </c>
      <c r="CI83" s="144">
        <v>32</v>
      </c>
      <c r="CJ83" s="144">
        <v>3</v>
      </c>
      <c r="CK83" s="144">
        <v>-1</v>
      </c>
      <c r="CL83" s="150">
        <f t="shared" si="30"/>
        <v>-14</v>
      </c>
      <c r="CM83" s="150">
        <f t="shared" si="31"/>
        <v>0</v>
      </c>
      <c r="CN83" s="300">
        <v>12474.645027688017</v>
      </c>
      <c r="CO83" s="286">
        <v>8998.974931296856</v>
      </c>
      <c r="CP83" s="148">
        <f t="shared" si="24"/>
        <v>1</v>
      </c>
      <c r="CQ83" s="151" t="s">
        <v>33</v>
      </c>
      <c r="CR83" s="151" t="s">
        <v>827</v>
      </c>
      <c r="CS83" s="151" t="s">
        <v>1151</v>
      </c>
      <c r="CT83" s="151" t="s">
        <v>180</v>
      </c>
      <c r="CU83" s="151" t="s">
        <v>1276</v>
      </c>
      <c r="CV83" s="152">
        <v>62</v>
      </c>
      <c r="CW83" s="153">
        <v>0</v>
      </c>
      <c r="CX83" s="153">
        <v>3</v>
      </c>
      <c r="CY83" s="153">
        <v>6</v>
      </c>
      <c r="CZ83" s="153">
        <v>0</v>
      </c>
      <c r="DA83" s="154">
        <v>6</v>
      </c>
      <c r="DB83" s="155">
        <v>128</v>
      </c>
      <c r="DC83" s="156">
        <v>4</v>
      </c>
      <c r="DD83" s="156">
        <v>7</v>
      </c>
      <c r="DE83" s="156">
        <v>10</v>
      </c>
      <c r="DF83" s="156">
        <v>2</v>
      </c>
      <c r="DG83" s="156">
        <v>0</v>
      </c>
      <c r="DH83" s="156">
        <v>0</v>
      </c>
      <c r="DI83" s="157">
        <v>12</v>
      </c>
      <c r="DJ83" s="158">
        <v>438</v>
      </c>
      <c r="DK83" s="159">
        <v>4</v>
      </c>
      <c r="DL83" s="159">
        <v>20</v>
      </c>
      <c r="DM83" s="159">
        <v>44</v>
      </c>
      <c r="DN83" s="159">
        <v>2</v>
      </c>
      <c r="DO83" s="159">
        <v>0</v>
      </c>
      <c r="DP83" s="159">
        <v>0</v>
      </c>
      <c r="DQ83" s="160">
        <v>46</v>
      </c>
      <c r="DR83" s="161">
        <v>0</v>
      </c>
      <c r="DS83" s="162">
        <v>0</v>
      </c>
      <c r="DT83" s="162">
        <v>0</v>
      </c>
      <c r="DU83" s="162">
        <v>0</v>
      </c>
      <c r="DV83" s="162">
        <v>0</v>
      </c>
      <c r="DW83" s="163">
        <v>0</v>
      </c>
      <c r="DX83" s="164">
        <v>628</v>
      </c>
      <c r="DY83" s="165">
        <v>8</v>
      </c>
      <c r="DZ83" s="165">
        <v>30</v>
      </c>
      <c r="EA83" s="166">
        <v>60</v>
      </c>
      <c r="EB83" s="166">
        <v>4</v>
      </c>
      <c r="EC83" s="166">
        <v>0</v>
      </c>
      <c r="ED83" s="166">
        <v>0</v>
      </c>
      <c r="EE83" s="167">
        <v>64</v>
      </c>
      <c r="EF83" s="168"/>
      <c r="EG83" s="168"/>
      <c r="EH83" s="169"/>
      <c r="EI83" s="169"/>
      <c r="EJ83" s="169"/>
      <c r="EK83" s="169"/>
      <c r="EL83" s="169"/>
      <c r="EM83" s="169"/>
      <c r="EN83" s="169"/>
      <c r="EO83" s="169"/>
      <c r="EP83" s="169"/>
      <c r="EQ83" s="169"/>
      <c r="ER83" s="169"/>
      <c r="ES83" s="169"/>
      <c r="ET83" s="170">
        <v>2729.2095182079433</v>
      </c>
      <c r="EU83" s="170">
        <v>4101.515333235413</v>
      </c>
      <c r="EV83" s="171">
        <v>6830.724851443356</v>
      </c>
      <c r="EW83" s="168">
        <v>1</v>
      </c>
      <c r="EX83" s="168">
        <v>1</v>
      </c>
      <c r="EY83" s="168">
        <v>1</v>
      </c>
      <c r="EZ83" s="168">
        <v>1</v>
      </c>
      <c r="FA83" s="172">
        <f t="shared" si="32"/>
        <v>-35</v>
      </c>
      <c r="FB83" s="172">
        <f t="shared" si="33"/>
        <v>-1</v>
      </c>
      <c r="FC83" s="286">
        <f>(CO83+FA83*Foglio1!$L$17+Foglio1!$I$17*base!FB83)*(1-Foglio1!$L$27)</f>
        <v>6737.086659661709</v>
      </c>
      <c r="FD83" s="203"/>
      <c r="FE83" s="203"/>
      <c r="FF83" s="203"/>
      <c r="FH83" s="203"/>
      <c r="FI83" s="203"/>
      <c r="FJ83" s="203"/>
      <c r="FK83" s="203"/>
      <c r="FL83" s="203"/>
      <c r="FM83" s="203"/>
      <c r="FN83" s="203"/>
      <c r="FO83" s="203"/>
      <c r="FP83" s="203"/>
      <c r="FQ83" s="203"/>
      <c r="FR83" s="203"/>
      <c r="FS83" s="203"/>
      <c r="FT83" s="203"/>
      <c r="FU83" s="203"/>
      <c r="FV83" s="203"/>
      <c r="FW83" s="203"/>
    </row>
    <row r="84" spans="1:179" s="191" customFormat="1" ht="24.75" customHeight="1">
      <c r="A84" s="145">
        <v>78</v>
      </c>
      <c r="B84" s="145" t="str">
        <f t="shared" si="18"/>
        <v>EE</v>
      </c>
      <c r="C84" s="145" t="s">
        <v>135</v>
      </c>
      <c r="D84" s="143" t="s">
        <v>181</v>
      </c>
      <c r="E84" s="146" t="s">
        <v>639</v>
      </c>
      <c r="F84" s="146" t="s">
        <v>182</v>
      </c>
      <c r="G84" s="147">
        <v>6</v>
      </c>
      <c r="H84" s="147">
        <v>153</v>
      </c>
      <c r="I84" s="147">
        <v>11</v>
      </c>
      <c r="J84" s="147"/>
      <c r="K84" s="147">
        <v>11</v>
      </c>
      <c r="L84" s="147">
        <v>21</v>
      </c>
      <c r="M84" s="147">
        <v>459</v>
      </c>
      <c r="N84" s="147">
        <v>32</v>
      </c>
      <c r="O84" s="147">
        <v>3</v>
      </c>
      <c r="P84" s="147">
        <v>35</v>
      </c>
      <c r="Q84" s="147"/>
      <c r="R84" s="147"/>
      <c r="S84" s="147"/>
      <c r="T84" s="147"/>
      <c r="U84" s="147">
        <v>0</v>
      </c>
      <c r="V84" s="147">
        <v>6</v>
      </c>
      <c r="W84" s="147">
        <v>6</v>
      </c>
      <c r="X84" s="147">
        <v>162</v>
      </c>
      <c r="Y84" s="147">
        <v>13</v>
      </c>
      <c r="Z84" s="147">
        <v>1</v>
      </c>
      <c r="AA84" s="147">
        <v>14</v>
      </c>
      <c r="AB84" s="147">
        <v>21</v>
      </c>
      <c r="AC84" s="147">
        <v>467</v>
      </c>
      <c r="AD84" s="147">
        <v>35</v>
      </c>
      <c r="AE84" s="147">
        <v>6</v>
      </c>
      <c r="AF84" s="147">
        <v>41</v>
      </c>
      <c r="AG84" s="147"/>
      <c r="AH84" s="147"/>
      <c r="AI84" s="147"/>
      <c r="AJ84" s="147"/>
      <c r="AK84" s="147">
        <v>0</v>
      </c>
      <c r="AL84" s="147">
        <v>14</v>
      </c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  <c r="BI84" s="147"/>
      <c r="BJ84" s="147"/>
      <c r="BK84" s="147"/>
      <c r="BL84" s="147"/>
      <c r="BM84" s="147"/>
      <c r="BN84" s="147"/>
      <c r="BO84" s="147"/>
      <c r="BP84" s="147"/>
      <c r="BQ84" s="147"/>
      <c r="BR84" s="147"/>
      <c r="BS84" s="147"/>
      <c r="BT84" s="147"/>
      <c r="BU84" s="147"/>
      <c r="BV84" s="147"/>
      <c r="BW84" s="147">
        <f t="shared" si="25"/>
        <v>27</v>
      </c>
      <c r="BX84" s="147">
        <f t="shared" si="26"/>
        <v>629</v>
      </c>
      <c r="BY84" s="147">
        <f t="shared" si="27"/>
        <v>55</v>
      </c>
      <c r="BZ84" s="147">
        <f t="shared" si="28"/>
        <v>14</v>
      </c>
      <c r="CA84" s="148">
        <f t="shared" si="29"/>
        <v>1</v>
      </c>
      <c r="CB84" s="296" t="s">
        <v>181</v>
      </c>
      <c r="CC84" s="297" t="s">
        <v>828</v>
      </c>
      <c r="CD84" s="298" t="s">
        <v>829</v>
      </c>
      <c r="CE84" s="299">
        <v>8890.66194296485</v>
      </c>
      <c r="CF84" s="149">
        <v>621</v>
      </c>
      <c r="CG84" s="149">
        <v>27</v>
      </c>
      <c r="CH84" s="144">
        <v>605</v>
      </c>
      <c r="CI84" s="144">
        <v>27</v>
      </c>
      <c r="CJ84" s="144">
        <v>16</v>
      </c>
      <c r="CK84" s="144">
        <v>0</v>
      </c>
      <c r="CL84" s="150">
        <f t="shared" si="30"/>
        <v>8</v>
      </c>
      <c r="CM84" s="150">
        <f t="shared" si="31"/>
        <v>0</v>
      </c>
      <c r="CN84" s="300">
        <v>8969.14881939367</v>
      </c>
      <c r="CO84" s="286">
        <v>6535.720905889596</v>
      </c>
      <c r="CP84" s="148">
        <f t="shared" si="24"/>
        <v>1</v>
      </c>
      <c r="CQ84" s="151" t="s">
        <v>33</v>
      </c>
      <c r="CR84" s="151" t="s">
        <v>829</v>
      </c>
      <c r="CS84" s="151" t="s">
        <v>1251</v>
      </c>
      <c r="CT84" s="151" t="s">
        <v>181</v>
      </c>
      <c r="CU84" s="151" t="s">
        <v>1277</v>
      </c>
      <c r="CV84" s="152">
        <v>132</v>
      </c>
      <c r="CW84" s="153">
        <v>2</v>
      </c>
      <c r="CX84" s="153">
        <v>5</v>
      </c>
      <c r="CY84" s="153">
        <v>10</v>
      </c>
      <c r="CZ84" s="153">
        <v>1</v>
      </c>
      <c r="DA84" s="154">
        <v>11</v>
      </c>
      <c r="DB84" s="155">
        <v>467</v>
      </c>
      <c r="DC84" s="156">
        <v>13</v>
      </c>
      <c r="DD84" s="156">
        <v>21</v>
      </c>
      <c r="DE84" s="156">
        <v>33</v>
      </c>
      <c r="DF84" s="156">
        <v>3</v>
      </c>
      <c r="DG84" s="156">
        <v>0</v>
      </c>
      <c r="DH84" s="156">
        <v>0</v>
      </c>
      <c r="DI84" s="157">
        <v>36</v>
      </c>
      <c r="DJ84" s="158">
        <v>0</v>
      </c>
      <c r="DK84" s="159">
        <v>0</v>
      </c>
      <c r="DL84" s="159">
        <v>0</v>
      </c>
      <c r="DM84" s="159">
        <v>0</v>
      </c>
      <c r="DN84" s="159">
        <v>0</v>
      </c>
      <c r="DO84" s="159">
        <v>0</v>
      </c>
      <c r="DP84" s="159">
        <v>0</v>
      </c>
      <c r="DQ84" s="160">
        <v>0</v>
      </c>
      <c r="DR84" s="161">
        <v>0</v>
      </c>
      <c r="DS84" s="162">
        <v>0</v>
      </c>
      <c r="DT84" s="162">
        <v>0</v>
      </c>
      <c r="DU84" s="162">
        <v>0</v>
      </c>
      <c r="DV84" s="162">
        <v>0</v>
      </c>
      <c r="DW84" s="163">
        <v>0</v>
      </c>
      <c r="DX84" s="164">
        <v>599</v>
      </c>
      <c r="DY84" s="165">
        <v>15</v>
      </c>
      <c r="DZ84" s="165">
        <v>26</v>
      </c>
      <c r="EA84" s="166">
        <v>43</v>
      </c>
      <c r="EB84" s="166">
        <v>4</v>
      </c>
      <c r="EC84" s="166">
        <v>0</v>
      </c>
      <c r="ED84" s="166">
        <v>0</v>
      </c>
      <c r="EE84" s="167">
        <v>47</v>
      </c>
      <c r="EF84" s="168"/>
      <c r="EG84" s="168"/>
      <c r="EH84" s="169"/>
      <c r="EI84" s="169"/>
      <c r="EJ84" s="169"/>
      <c r="EK84" s="169"/>
      <c r="EL84" s="169"/>
      <c r="EM84" s="169"/>
      <c r="EN84" s="169"/>
      <c r="EO84" s="169"/>
      <c r="EP84" s="169"/>
      <c r="EQ84" s="169"/>
      <c r="ER84" s="169"/>
      <c r="ES84" s="169"/>
      <c r="ET84" s="170">
        <v>2093.1263207480606</v>
      </c>
      <c r="EU84" s="170">
        <v>2679.6004149017963</v>
      </c>
      <c r="EV84" s="171">
        <v>4772.726735649857</v>
      </c>
      <c r="EW84" s="168">
        <v>1</v>
      </c>
      <c r="EX84" s="168">
        <v>1</v>
      </c>
      <c r="EY84" s="168">
        <v>1</v>
      </c>
      <c r="EZ84" s="168">
        <v>1</v>
      </c>
      <c r="FA84" s="172">
        <f t="shared" si="32"/>
        <v>-30</v>
      </c>
      <c r="FB84" s="172">
        <f t="shared" si="33"/>
        <v>-1</v>
      </c>
      <c r="FC84" s="286">
        <f>(CO84+FA84*Foglio1!$L$17+Foglio1!$I$17*base!FB84)*(1-Foglio1!$L$27)</f>
        <v>4854.59818221653</v>
      </c>
      <c r="FD84" s="203"/>
      <c r="FE84" s="203"/>
      <c r="FF84" s="203"/>
      <c r="FH84" s="203"/>
      <c r="FI84" s="203"/>
      <c r="FJ84" s="203"/>
      <c r="FK84" s="203"/>
      <c r="FL84" s="203"/>
      <c r="FM84" s="203"/>
      <c r="FN84" s="203"/>
      <c r="FO84" s="203"/>
      <c r="FP84" s="203"/>
      <c r="FQ84" s="203"/>
      <c r="FR84" s="203"/>
      <c r="FS84" s="203"/>
      <c r="FT84" s="203"/>
      <c r="FU84" s="203"/>
      <c r="FV84" s="203"/>
      <c r="FW84" s="203"/>
    </row>
    <row r="85" spans="1:179" s="191" customFormat="1" ht="27.75" customHeight="1">
      <c r="A85" s="145">
        <v>79</v>
      </c>
      <c r="B85" s="145" t="str">
        <f t="shared" si="18"/>
        <v>IC</v>
      </c>
      <c r="C85" s="145" t="s">
        <v>135</v>
      </c>
      <c r="D85" s="143" t="s">
        <v>183</v>
      </c>
      <c r="E85" s="146" t="s">
        <v>640</v>
      </c>
      <c r="F85" s="146" t="s">
        <v>182</v>
      </c>
      <c r="G85" s="147">
        <v>4</v>
      </c>
      <c r="H85" s="147">
        <v>82</v>
      </c>
      <c r="I85" s="147">
        <v>8</v>
      </c>
      <c r="J85" s="147"/>
      <c r="K85" s="147">
        <v>8</v>
      </c>
      <c r="L85" s="147">
        <v>5</v>
      </c>
      <c r="M85" s="147">
        <v>91</v>
      </c>
      <c r="N85" s="147">
        <v>8</v>
      </c>
      <c r="O85" s="147"/>
      <c r="P85" s="147">
        <v>8</v>
      </c>
      <c r="Q85" s="147">
        <v>16</v>
      </c>
      <c r="R85" s="147">
        <v>349</v>
      </c>
      <c r="S85" s="147">
        <v>29</v>
      </c>
      <c r="T85" s="147">
        <v>2</v>
      </c>
      <c r="U85" s="147">
        <v>31</v>
      </c>
      <c r="V85" s="147">
        <v>12</v>
      </c>
      <c r="W85" s="147">
        <v>4</v>
      </c>
      <c r="X85" s="147">
        <v>87</v>
      </c>
      <c r="Y85" s="147">
        <v>9</v>
      </c>
      <c r="Z85" s="147"/>
      <c r="AA85" s="147">
        <v>9</v>
      </c>
      <c r="AB85" s="147">
        <v>5</v>
      </c>
      <c r="AC85" s="147">
        <v>93</v>
      </c>
      <c r="AD85" s="147">
        <v>10</v>
      </c>
      <c r="AE85" s="147">
        <v>1</v>
      </c>
      <c r="AF85" s="147">
        <v>11</v>
      </c>
      <c r="AG85" s="147">
        <v>16</v>
      </c>
      <c r="AH85" s="147">
        <v>356</v>
      </c>
      <c r="AI85" s="147">
        <v>35</v>
      </c>
      <c r="AJ85" s="147">
        <v>4</v>
      </c>
      <c r="AK85" s="147">
        <v>39</v>
      </c>
      <c r="AL85" s="147">
        <v>15</v>
      </c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  <c r="BI85" s="147"/>
      <c r="BJ85" s="147"/>
      <c r="BK85" s="147"/>
      <c r="BL85" s="147"/>
      <c r="BM85" s="147"/>
      <c r="BN85" s="147"/>
      <c r="BO85" s="147"/>
      <c r="BP85" s="147"/>
      <c r="BQ85" s="147"/>
      <c r="BR85" s="147"/>
      <c r="BS85" s="147"/>
      <c r="BT85" s="147"/>
      <c r="BU85" s="147"/>
      <c r="BV85" s="147"/>
      <c r="BW85" s="147">
        <f t="shared" si="25"/>
        <v>25</v>
      </c>
      <c r="BX85" s="147">
        <f t="shared" si="26"/>
        <v>536</v>
      </c>
      <c r="BY85" s="147">
        <f t="shared" si="27"/>
        <v>59</v>
      </c>
      <c r="BZ85" s="147">
        <f t="shared" si="28"/>
        <v>15</v>
      </c>
      <c r="CA85" s="148">
        <f t="shared" si="29"/>
        <v>1</v>
      </c>
      <c r="CB85" s="296" t="s">
        <v>183</v>
      </c>
      <c r="CC85" s="311" t="s">
        <v>886</v>
      </c>
      <c r="CD85" s="298" t="s">
        <v>829</v>
      </c>
      <c r="CE85" s="299">
        <v>9450.08103321876</v>
      </c>
      <c r="CF85" s="149">
        <v>513</v>
      </c>
      <c r="CG85" s="149">
        <v>24</v>
      </c>
      <c r="CH85" s="144">
        <v>506</v>
      </c>
      <c r="CI85" s="144">
        <v>24</v>
      </c>
      <c r="CJ85" s="144">
        <v>7</v>
      </c>
      <c r="CK85" s="144">
        <v>0</v>
      </c>
      <c r="CL85" s="150">
        <f t="shared" si="30"/>
        <v>23</v>
      </c>
      <c r="CM85" s="150">
        <f t="shared" si="31"/>
        <v>1</v>
      </c>
      <c r="CN85" s="300">
        <v>9420.684410096437</v>
      </c>
      <c r="CO85" s="286">
        <v>7028.876030237929</v>
      </c>
      <c r="CP85" s="148">
        <f t="shared" si="24"/>
        <v>1</v>
      </c>
      <c r="CQ85" s="151" t="s">
        <v>33</v>
      </c>
      <c r="CR85" s="151" t="s">
        <v>829</v>
      </c>
      <c r="CS85" s="151" t="s">
        <v>1151</v>
      </c>
      <c r="CT85" s="151" t="s">
        <v>183</v>
      </c>
      <c r="CU85" s="151" t="s">
        <v>1278</v>
      </c>
      <c r="CV85" s="152">
        <v>102</v>
      </c>
      <c r="CW85" s="153">
        <v>1</v>
      </c>
      <c r="CX85" s="153">
        <v>4</v>
      </c>
      <c r="CY85" s="153">
        <v>8</v>
      </c>
      <c r="CZ85" s="153">
        <v>0</v>
      </c>
      <c r="DA85" s="154">
        <v>8</v>
      </c>
      <c r="DB85" s="155">
        <v>95</v>
      </c>
      <c r="DC85" s="156">
        <v>2</v>
      </c>
      <c r="DD85" s="156">
        <v>5</v>
      </c>
      <c r="DE85" s="156">
        <v>7</v>
      </c>
      <c r="DF85" s="156">
        <v>1</v>
      </c>
      <c r="DG85" s="156">
        <v>0</v>
      </c>
      <c r="DH85" s="156">
        <v>0</v>
      </c>
      <c r="DI85" s="157">
        <v>8</v>
      </c>
      <c r="DJ85" s="158">
        <v>361</v>
      </c>
      <c r="DK85" s="159">
        <v>13</v>
      </c>
      <c r="DL85" s="159">
        <v>16</v>
      </c>
      <c r="DM85" s="159">
        <v>31</v>
      </c>
      <c r="DN85" s="159">
        <v>5</v>
      </c>
      <c r="DO85" s="159">
        <v>0</v>
      </c>
      <c r="DP85" s="159">
        <v>0</v>
      </c>
      <c r="DQ85" s="160">
        <v>36</v>
      </c>
      <c r="DR85" s="161">
        <v>0</v>
      </c>
      <c r="DS85" s="162">
        <v>0</v>
      </c>
      <c r="DT85" s="162">
        <v>0</v>
      </c>
      <c r="DU85" s="162">
        <v>0</v>
      </c>
      <c r="DV85" s="162">
        <v>0</v>
      </c>
      <c r="DW85" s="163">
        <v>0</v>
      </c>
      <c r="DX85" s="164">
        <v>558</v>
      </c>
      <c r="DY85" s="165">
        <v>16</v>
      </c>
      <c r="DZ85" s="165">
        <v>25</v>
      </c>
      <c r="EA85" s="166">
        <v>46</v>
      </c>
      <c r="EB85" s="166">
        <v>6</v>
      </c>
      <c r="EC85" s="166">
        <v>0</v>
      </c>
      <c r="ED85" s="166">
        <v>0</v>
      </c>
      <c r="EE85" s="167">
        <v>52</v>
      </c>
      <c r="EF85" s="168"/>
      <c r="EG85" s="168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70">
        <v>2371.913404450667</v>
      </c>
      <c r="EU85" s="170">
        <v>3404.2793564883796</v>
      </c>
      <c r="EV85" s="171">
        <v>5776.192760939046</v>
      </c>
      <c r="EW85" s="168">
        <v>1</v>
      </c>
      <c r="EX85" s="168">
        <v>1</v>
      </c>
      <c r="EY85" s="168">
        <v>1</v>
      </c>
      <c r="EZ85" s="168">
        <v>1</v>
      </c>
      <c r="FA85" s="172">
        <f t="shared" si="32"/>
        <v>22</v>
      </c>
      <c r="FB85" s="172">
        <f t="shared" si="33"/>
        <v>0</v>
      </c>
      <c r="FC85" s="286">
        <f>(CO85+FA85*Foglio1!$L$17+Foglio1!$I$17*base!FB85)*(1-Foglio1!$L$27)</f>
        <v>5478.504470183191</v>
      </c>
      <c r="FD85" s="203"/>
      <c r="FE85" s="203"/>
      <c r="FF85" s="203"/>
      <c r="FH85" s="203"/>
      <c r="FI85" s="203"/>
      <c r="FJ85" s="203"/>
      <c r="FK85" s="203"/>
      <c r="FL85" s="203"/>
      <c r="FM85" s="203"/>
      <c r="FN85" s="203"/>
      <c r="FO85" s="203"/>
      <c r="FP85" s="203"/>
      <c r="FQ85" s="203"/>
      <c r="FR85" s="203"/>
      <c r="FS85" s="203"/>
      <c r="FT85" s="203"/>
      <c r="FU85" s="203"/>
      <c r="FV85" s="203"/>
      <c r="FW85" s="203"/>
    </row>
    <row r="86" spans="1:179" s="191" customFormat="1" ht="30" customHeight="1">
      <c r="A86" s="145">
        <v>80</v>
      </c>
      <c r="B86" s="145" t="str">
        <f t="shared" si="18"/>
        <v>IC</v>
      </c>
      <c r="C86" s="145" t="s">
        <v>135</v>
      </c>
      <c r="D86" s="143" t="s">
        <v>184</v>
      </c>
      <c r="E86" s="146" t="s">
        <v>641</v>
      </c>
      <c r="F86" s="312" t="s">
        <v>185</v>
      </c>
      <c r="G86" s="313">
        <v>10</v>
      </c>
      <c r="H86" s="313">
        <v>228</v>
      </c>
      <c r="I86" s="313">
        <v>20</v>
      </c>
      <c r="J86" s="313">
        <v>1</v>
      </c>
      <c r="K86" s="313">
        <v>21</v>
      </c>
      <c r="L86" s="313">
        <v>28</v>
      </c>
      <c r="M86" s="313">
        <v>451</v>
      </c>
      <c r="N86" s="313">
        <v>40</v>
      </c>
      <c r="O86" s="313">
        <v>1</v>
      </c>
      <c r="P86" s="313">
        <v>41</v>
      </c>
      <c r="Q86" s="313">
        <v>16</v>
      </c>
      <c r="R86" s="313">
        <v>275</v>
      </c>
      <c r="S86" s="313">
        <v>26</v>
      </c>
      <c r="T86" s="313">
        <v>1</v>
      </c>
      <c r="U86" s="313">
        <v>27</v>
      </c>
      <c r="V86" s="313">
        <v>24</v>
      </c>
      <c r="W86" s="313">
        <v>10</v>
      </c>
      <c r="X86" s="313">
        <v>233</v>
      </c>
      <c r="Y86" s="313">
        <v>22</v>
      </c>
      <c r="Z86" s="313">
        <v>2</v>
      </c>
      <c r="AA86" s="313">
        <v>24</v>
      </c>
      <c r="AB86" s="313">
        <v>28</v>
      </c>
      <c r="AC86" s="313">
        <v>450</v>
      </c>
      <c r="AD86" s="313">
        <v>50</v>
      </c>
      <c r="AE86" s="313">
        <v>4</v>
      </c>
      <c r="AF86" s="313">
        <v>54</v>
      </c>
      <c r="AG86" s="313">
        <v>16</v>
      </c>
      <c r="AH86" s="313">
        <v>286</v>
      </c>
      <c r="AI86" s="313">
        <v>32</v>
      </c>
      <c r="AJ86" s="313">
        <v>6</v>
      </c>
      <c r="AK86" s="313">
        <v>38</v>
      </c>
      <c r="AL86" s="313">
        <v>40</v>
      </c>
      <c r="AM86" s="313"/>
      <c r="AN86" s="313"/>
      <c r="AO86" s="313"/>
      <c r="AP86" s="313"/>
      <c r="AQ86" s="313"/>
      <c r="AR86" s="313"/>
      <c r="AS86" s="313"/>
      <c r="AT86" s="313"/>
      <c r="AU86" s="313"/>
      <c r="AV86" s="313"/>
      <c r="AW86" s="313"/>
      <c r="AX86" s="313"/>
      <c r="AY86" s="313"/>
      <c r="AZ86" s="313"/>
      <c r="BA86" s="313"/>
      <c r="BB86" s="313"/>
      <c r="BC86" s="313"/>
      <c r="BD86" s="313"/>
      <c r="BE86" s="313"/>
      <c r="BF86" s="313"/>
      <c r="BG86" s="313"/>
      <c r="BH86" s="313"/>
      <c r="BI86" s="313"/>
      <c r="BJ86" s="313"/>
      <c r="BK86" s="313"/>
      <c r="BL86" s="313"/>
      <c r="BM86" s="313"/>
      <c r="BN86" s="313"/>
      <c r="BO86" s="313"/>
      <c r="BP86" s="313"/>
      <c r="BQ86" s="313"/>
      <c r="BR86" s="313"/>
      <c r="BS86" s="313"/>
      <c r="BT86" s="313"/>
      <c r="BU86" s="313"/>
      <c r="BV86" s="313"/>
      <c r="BW86" s="313">
        <f t="shared" si="25"/>
        <v>54</v>
      </c>
      <c r="BX86" s="313">
        <f t="shared" si="26"/>
        <v>969</v>
      </c>
      <c r="BY86" s="313">
        <f t="shared" si="27"/>
        <v>116</v>
      </c>
      <c r="BZ86" s="313">
        <f t="shared" si="28"/>
        <v>40</v>
      </c>
      <c r="CA86" s="314">
        <f t="shared" si="29"/>
        <v>1</v>
      </c>
      <c r="CB86" s="296" t="s">
        <v>184</v>
      </c>
      <c r="CC86" s="297" t="s">
        <v>877</v>
      </c>
      <c r="CD86" s="298" t="s">
        <v>878</v>
      </c>
      <c r="CE86" s="299">
        <v>17918.73809352215</v>
      </c>
      <c r="CF86" s="149">
        <v>952</v>
      </c>
      <c r="CG86" s="149">
        <v>54</v>
      </c>
      <c r="CH86" s="144">
        <v>923</v>
      </c>
      <c r="CI86" s="144">
        <v>55</v>
      </c>
      <c r="CJ86" s="144">
        <v>29</v>
      </c>
      <c r="CK86" s="144">
        <v>-1</v>
      </c>
      <c r="CL86" s="150">
        <f t="shared" si="30"/>
        <v>17</v>
      </c>
      <c r="CM86" s="150">
        <f t="shared" si="31"/>
        <v>0</v>
      </c>
      <c r="CN86" s="300">
        <v>17692.4001164677</v>
      </c>
      <c r="CO86" s="286">
        <v>12896.682839946592</v>
      </c>
      <c r="CP86" s="148">
        <f t="shared" si="24"/>
        <v>1</v>
      </c>
      <c r="CQ86" s="151" t="s">
        <v>33</v>
      </c>
      <c r="CR86" s="151" t="s">
        <v>878</v>
      </c>
      <c r="CS86" s="151" t="s">
        <v>1151</v>
      </c>
      <c r="CT86" s="151" t="s">
        <v>184</v>
      </c>
      <c r="CU86" s="151" t="s">
        <v>1279</v>
      </c>
      <c r="CV86" s="152">
        <v>238</v>
      </c>
      <c r="CW86" s="153">
        <v>1</v>
      </c>
      <c r="CX86" s="153">
        <v>10</v>
      </c>
      <c r="CY86" s="153">
        <v>20</v>
      </c>
      <c r="CZ86" s="153">
        <v>0</v>
      </c>
      <c r="DA86" s="154">
        <v>20</v>
      </c>
      <c r="DB86" s="155">
        <v>462</v>
      </c>
      <c r="DC86" s="156">
        <v>11</v>
      </c>
      <c r="DD86" s="156">
        <v>29</v>
      </c>
      <c r="DE86" s="156">
        <v>45</v>
      </c>
      <c r="DF86" s="156">
        <v>3</v>
      </c>
      <c r="DG86" s="156">
        <v>0</v>
      </c>
      <c r="DH86" s="156">
        <v>0</v>
      </c>
      <c r="DI86" s="157">
        <v>48</v>
      </c>
      <c r="DJ86" s="158">
        <v>274</v>
      </c>
      <c r="DK86" s="159">
        <v>8</v>
      </c>
      <c r="DL86" s="159">
        <v>15</v>
      </c>
      <c r="DM86" s="159">
        <v>27</v>
      </c>
      <c r="DN86" s="159">
        <v>5</v>
      </c>
      <c r="DO86" s="159">
        <v>0</v>
      </c>
      <c r="DP86" s="159">
        <v>0</v>
      </c>
      <c r="DQ86" s="160">
        <v>32</v>
      </c>
      <c r="DR86" s="161">
        <v>0</v>
      </c>
      <c r="DS86" s="162">
        <v>0</v>
      </c>
      <c r="DT86" s="162">
        <v>0</v>
      </c>
      <c r="DU86" s="162">
        <v>0</v>
      </c>
      <c r="DV86" s="162">
        <v>0</v>
      </c>
      <c r="DW86" s="163">
        <v>0</v>
      </c>
      <c r="DX86" s="164">
        <v>974</v>
      </c>
      <c r="DY86" s="165">
        <v>20</v>
      </c>
      <c r="DZ86" s="165">
        <v>54</v>
      </c>
      <c r="EA86" s="166">
        <v>92</v>
      </c>
      <c r="EB86" s="166">
        <v>8</v>
      </c>
      <c r="EC86" s="166">
        <v>0</v>
      </c>
      <c r="ED86" s="166">
        <v>0</v>
      </c>
      <c r="EE86" s="167">
        <v>100</v>
      </c>
      <c r="EF86" s="168"/>
      <c r="EG86" s="168"/>
      <c r="EH86" s="169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70">
        <v>3706.384353576343</v>
      </c>
      <c r="EU86" s="170">
        <v>6346.625834657811</v>
      </c>
      <c r="EV86" s="171">
        <v>10053.010188234153</v>
      </c>
      <c r="EW86" s="168">
        <v>1</v>
      </c>
      <c r="EX86" s="168">
        <v>1</v>
      </c>
      <c r="EY86" s="168">
        <v>1</v>
      </c>
      <c r="EZ86" s="168">
        <v>1</v>
      </c>
      <c r="FA86" s="172">
        <f t="shared" si="32"/>
        <v>5</v>
      </c>
      <c r="FB86" s="172">
        <f t="shared" si="33"/>
        <v>0</v>
      </c>
      <c r="FC86" s="286">
        <f>(CO86+FA86*Foglio1!$L$17+Foglio1!$I$17*base!FB86)*(1-Foglio1!$L$27)</f>
        <v>9947.856239751594</v>
      </c>
      <c r="FD86" s="203"/>
      <c r="FE86" s="203"/>
      <c r="FF86" s="203"/>
      <c r="FH86" s="203"/>
      <c r="FI86" s="203"/>
      <c r="FJ86" s="203"/>
      <c r="FK86" s="203"/>
      <c r="FL86" s="203"/>
      <c r="FM86" s="203"/>
      <c r="FN86" s="203"/>
      <c r="FO86" s="203"/>
      <c r="FP86" s="203"/>
      <c r="FQ86" s="203"/>
      <c r="FR86" s="203"/>
      <c r="FS86" s="203"/>
      <c r="FT86" s="203"/>
      <c r="FU86" s="203"/>
      <c r="FV86" s="203"/>
      <c r="FW86" s="203"/>
    </row>
    <row r="87" spans="1:179" s="191" customFormat="1" ht="24.75" customHeight="1">
      <c r="A87" s="145">
        <v>81</v>
      </c>
      <c r="B87" s="145" t="str">
        <f t="shared" si="18"/>
        <v>IC</v>
      </c>
      <c r="C87" s="145" t="s">
        <v>135</v>
      </c>
      <c r="D87" s="143" t="s">
        <v>186</v>
      </c>
      <c r="E87" s="146" t="s">
        <v>642</v>
      </c>
      <c r="F87" s="146" t="s">
        <v>187</v>
      </c>
      <c r="G87" s="147">
        <v>4</v>
      </c>
      <c r="H87" s="147">
        <v>91</v>
      </c>
      <c r="I87" s="147">
        <v>8</v>
      </c>
      <c r="J87" s="147"/>
      <c r="K87" s="147">
        <v>8</v>
      </c>
      <c r="L87" s="147">
        <v>11</v>
      </c>
      <c r="M87" s="147">
        <v>222</v>
      </c>
      <c r="N87" s="147">
        <v>18</v>
      </c>
      <c r="O87" s="147">
        <v>1</v>
      </c>
      <c r="P87" s="147">
        <v>19</v>
      </c>
      <c r="Q87" s="147">
        <v>9</v>
      </c>
      <c r="R87" s="147">
        <v>173</v>
      </c>
      <c r="S87" s="147">
        <v>15</v>
      </c>
      <c r="T87" s="147">
        <v>3</v>
      </c>
      <c r="U87" s="147">
        <v>18</v>
      </c>
      <c r="V87" s="147">
        <v>17</v>
      </c>
      <c r="W87" s="147">
        <v>4</v>
      </c>
      <c r="X87" s="147">
        <v>95</v>
      </c>
      <c r="Y87" s="147">
        <v>9</v>
      </c>
      <c r="Z87" s="147">
        <v>1</v>
      </c>
      <c r="AA87" s="147">
        <v>10</v>
      </c>
      <c r="AB87" s="147">
        <v>11</v>
      </c>
      <c r="AC87" s="147">
        <v>230</v>
      </c>
      <c r="AD87" s="147">
        <v>20</v>
      </c>
      <c r="AE87" s="147">
        <v>2</v>
      </c>
      <c r="AF87" s="147">
        <v>22</v>
      </c>
      <c r="AG87" s="147">
        <v>9</v>
      </c>
      <c r="AH87" s="147">
        <v>178</v>
      </c>
      <c r="AI87" s="147">
        <v>17</v>
      </c>
      <c r="AJ87" s="147">
        <v>4</v>
      </c>
      <c r="AK87" s="147">
        <v>21</v>
      </c>
      <c r="AL87" s="147">
        <v>17</v>
      </c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  <c r="BI87" s="147"/>
      <c r="BJ87" s="147"/>
      <c r="BK87" s="147"/>
      <c r="BL87" s="147"/>
      <c r="BM87" s="147"/>
      <c r="BN87" s="147"/>
      <c r="BO87" s="147"/>
      <c r="BP87" s="147"/>
      <c r="BQ87" s="147"/>
      <c r="BR87" s="147"/>
      <c r="BS87" s="147"/>
      <c r="BT87" s="147"/>
      <c r="BU87" s="147"/>
      <c r="BV87" s="147"/>
      <c r="BW87" s="147">
        <f t="shared" si="25"/>
        <v>24</v>
      </c>
      <c r="BX87" s="147">
        <f t="shared" si="26"/>
        <v>503</v>
      </c>
      <c r="BY87" s="147">
        <f t="shared" si="27"/>
        <v>53</v>
      </c>
      <c r="BZ87" s="147">
        <f t="shared" si="28"/>
        <v>17</v>
      </c>
      <c r="CA87" s="148">
        <f t="shared" si="29"/>
        <v>1</v>
      </c>
      <c r="CB87" s="296" t="s">
        <v>186</v>
      </c>
      <c r="CC87" s="297" t="s">
        <v>866</v>
      </c>
      <c r="CD87" s="298" t="s">
        <v>867</v>
      </c>
      <c r="CE87" s="299">
        <v>9308.105081502095</v>
      </c>
      <c r="CF87" s="149">
        <v>515</v>
      </c>
      <c r="CG87" s="149">
        <v>25</v>
      </c>
      <c r="CH87" s="144">
        <v>532</v>
      </c>
      <c r="CI87" s="144">
        <v>26</v>
      </c>
      <c r="CJ87" s="144">
        <v>-17</v>
      </c>
      <c r="CK87" s="144">
        <v>-1</v>
      </c>
      <c r="CL87" s="150">
        <f t="shared" si="30"/>
        <v>-12</v>
      </c>
      <c r="CM87" s="150">
        <f t="shared" si="31"/>
        <v>-1</v>
      </c>
      <c r="CN87" s="300">
        <v>8661.832734391446</v>
      </c>
      <c r="CO87" s="286">
        <v>6129.04963747649</v>
      </c>
      <c r="CP87" s="148">
        <f t="shared" si="24"/>
        <v>1</v>
      </c>
      <c r="CQ87" s="151" t="s">
        <v>33</v>
      </c>
      <c r="CR87" s="151" t="s">
        <v>867</v>
      </c>
      <c r="CS87" s="151" t="s">
        <v>1151</v>
      </c>
      <c r="CT87" s="151" t="s">
        <v>186</v>
      </c>
      <c r="CU87" s="151" t="s">
        <v>1280</v>
      </c>
      <c r="CV87" s="152">
        <v>105</v>
      </c>
      <c r="CW87" s="153">
        <v>1</v>
      </c>
      <c r="CX87" s="153">
        <v>4</v>
      </c>
      <c r="CY87" s="153">
        <v>8</v>
      </c>
      <c r="CZ87" s="153">
        <v>1</v>
      </c>
      <c r="DA87" s="154">
        <v>9</v>
      </c>
      <c r="DB87" s="155">
        <v>223</v>
      </c>
      <c r="DC87" s="156">
        <v>3</v>
      </c>
      <c r="DD87" s="156">
        <v>11</v>
      </c>
      <c r="DE87" s="156">
        <v>19</v>
      </c>
      <c r="DF87" s="156">
        <v>1</v>
      </c>
      <c r="DG87" s="156">
        <v>0</v>
      </c>
      <c r="DH87" s="156">
        <v>0</v>
      </c>
      <c r="DI87" s="157">
        <v>20</v>
      </c>
      <c r="DJ87" s="158">
        <v>173</v>
      </c>
      <c r="DK87" s="159">
        <v>5</v>
      </c>
      <c r="DL87" s="159">
        <v>8</v>
      </c>
      <c r="DM87" s="159">
        <v>15</v>
      </c>
      <c r="DN87" s="159">
        <v>3</v>
      </c>
      <c r="DO87" s="159">
        <v>0</v>
      </c>
      <c r="DP87" s="159">
        <v>0</v>
      </c>
      <c r="DQ87" s="160">
        <v>18</v>
      </c>
      <c r="DR87" s="161">
        <v>0</v>
      </c>
      <c r="DS87" s="162">
        <v>0</v>
      </c>
      <c r="DT87" s="162">
        <v>0</v>
      </c>
      <c r="DU87" s="162">
        <v>0</v>
      </c>
      <c r="DV87" s="162">
        <v>0</v>
      </c>
      <c r="DW87" s="163">
        <v>0</v>
      </c>
      <c r="DX87" s="164">
        <v>501</v>
      </c>
      <c r="DY87" s="165">
        <v>9</v>
      </c>
      <c r="DZ87" s="165">
        <v>23</v>
      </c>
      <c r="EA87" s="166">
        <v>42</v>
      </c>
      <c r="EB87" s="166">
        <v>5</v>
      </c>
      <c r="EC87" s="166">
        <v>0</v>
      </c>
      <c r="ED87" s="166">
        <v>0</v>
      </c>
      <c r="EE87" s="167">
        <v>47</v>
      </c>
      <c r="EF87" s="168"/>
      <c r="EG87" s="168"/>
      <c r="EH87" s="169"/>
      <c r="EI87" s="169"/>
      <c r="EJ87" s="169"/>
      <c r="EK87" s="169"/>
      <c r="EL87" s="169"/>
      <c r="EM87" s="169"/>
      <c r="EN87" s="169"/>
      <c r="EO87" s="169"/>
      <c r="EP87" s="169"/>
      <c r="EQ87" s="169"/>
      <c r="ER87" s="169"/>
      <c r="ES87" s="169"/>
      <c r="ET87" s="170">
        <v>1950.8724413526634</v>
      </c>
      <c r="EU87" s="170">
        <v>2784.012699981801</v>
      </c>
      <c r="EV87" s="171">
        <v>4734.885141334464</v>
      </c>
      <c r="EW87" s="168">
        <v>1</v>
      </c>
      <c r="EX87" s="168">
        <v>1</v>
      </c>
      <c r="EY87" s="168">
        <v>1</v>
      </c>
      <c r="EZ87" s="168">
        <v>1</v>
      </c>
      <c r="FA87" s="172">
        <f t="shared" si="32"/>
        <v>-2</v>
      </c>
      <c r="FB87" s="172">
        <f t="shared" si="33"/>
        <v>-1</v>
      </c>
      <c r="FC87" s="286">
        <f>(CO87+FA87*Foglio1!$L$17+Foglio1!$I$17*base!FB87)*(1-Foglio1!$L$27)</f>
        <v>4623.86046131139</v>
      </c>
      <c r="FD87" s="203"/>
      <c r="FE87" s="203"/>
      <c r="FF87" s="203"/>
      <c r="FH87" s="203"/>
      <c r="FI87" s="203"/>
      <c r="FJ87" s="203"/>
      <c r="FK87" s="203"/>
      <c r="FL87" s="203"/>
      <c r="FM87" s="203"/>
      <c r="FN87" s="203"/>
      <c r="FO87" s="203"/>
      <c r="FP87" s="203"/>
      <c r="FQ87" s="203"/>
      <c r="FR87" s="203"/>
      <c r="FS87" s="203"/>
      <c r="FT87" s="203"/>
      <c r="FU87" s="203"/>
      <c r="FV87" s="203"/>
      <c r="FW87" s="203"/>
    </row>
    <row r="88" spans="1:179" s="191" customFormat="1" ht="24.75" customHeight="1">
      <c r="A88" s="145">
        <v>82</v>
      </c>
      <c r="B88" s="145" t="str">
        <f t="shared" si="18"/>
        <v>IC</v>
      </c>
      <c r="C88" s="145" t="s">
        <v>135</v>
      </c>
      <c r="D88" s="143" t="s">
        <v>188</v>
      </c>
      <c r="E88" s="146" t="s">
        <v>643</v>
      </c>
      <c r="F88" s="146" t="s">
        <v>189</v>
      </c>
      <c r="G88" s="147">
        <v>9</v>
      </c>
      <c r="H88" s="147">
        <v>186</v>
      </c>
      <c r="I88" s="147">
        <v>18</v>
      </c>
      <c r="J88" s="147">
        <v>1</v>
      </c>
      <c r="K88" s="147">
        <v>19</v>
      </c>
      <c r="L88" s="147">
        <v>21</v>
      </c>
      <c r="M88" s="147">
        <v>295</v>
      </c>
      <c r="N88" s="147">
        <v>24</v>
      </c>
      <c r="O88" s="147"/>
      <c r="P88" s="147">
        <v>24</v>
      </c>
      <c r="Q88" s="147">
        <v>12</v>
      </c>
      <c r="R88" s="147">
        <v>196</v>
      </c>
      <c r="S88" s="147">
        <v>17</v>
      </c>
      <c r="T88" s="147">
        <v>1</v>
      </c>
      <c r="U88" s="147">
        <v>18</v>
      </c>
      <c r="V88" s="147">
        <v>16</v>
      </c>
      <c r="W88" s="147">
        <v>9</v>
      </c>
      <c r="X88" s="147">
        <v>181</v>
      </c>
      <c r="Y88" s="147">
        <v>21</v>
      </c>
      <c r="Z88" s="147">
        <v>1</v>
      </c>
      <c r="AA88" s="147">
        <v>22</v>
      </c>
      <c r="AB88" s="147">
        <v>21</v>
      </c>
      <c r="AC88" s="147">
        <v>295</v>
      </c>
      <c r="AD88" s="147">
        <v>37</v>
      </c>
      <c r="AE88" s="147">
        <v>1</v>
      </c>
      <c r="AF88" s="147">
        <v>38</v>
      </c>
      <c r="AG88" s="147">
        <v>12</v>
      </c>
      <c r="AH88" s="147">
        <v>198</v>
      </c>
      <c r="AI88" s="147">
        <v>25</v>
      </c>
      <c r="AJ88" s="147">
        <v>2</v>
      </c>
      <c r="AK88" s="147">
        <v>27</v>
      </c>
      <c r="AL88" s="147">
        <v>32</v>
      </c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  <c r="BI88" s="147"/>
      <c r="BJ88" s="147"/>
      <c r="BK88" s="147"/>
      <c r="BL88" s="147"/>
      <c r="BM88" s="147"/>
      <c r="BN88" s="147"/>
      <c r="BO88" s="147"/>
      <c r="BP88" s="147"/>
      <c r="BQ88" s="147"/>
      <c r="BR88" s="147"/>
      <c r="BS88" s="147"/>
      <c r="BT88" s="147"/>
      <c r="BU88" s="147"/>
      <c r="BV88" s="147"/>
      <c r="BW88" s="147">
        <f t="shared" si="25"/>
        <v>42</v>
      </c>
      <c r="BX88" s="147">
        <f t="shared" si="26"/>
        <v>674</v>
      </c>
      <c r="BY88" s="147">
        <f t="shared" si="27"/>
        <v>87</v>
      </c>
      <c r="BZ88" s="147">
        <f t="shared" si="28"/>
        <v>32</v>
      </c>
      <c r="CA88" s="148">
        <f t="shared" si="29"/>
        <v>1</v>
      </c>
      <c r="CB88" s="296" t="s">
        <v>188</v>
      </c>
      <c r="CC88" s="297" t="s">
        <v>884</v>
      </c>
      <c r="CD88" s="298" t="s">
        <v>885</v>
      </c>
      <c r="CE88" s="299">
        <v>13580.101998026552</v>
      </c>
      <c r="CF88" s="149">
        <v>697</v>
      </c>
      <c r="CG88" s="149">
        <v>43</v>
      </c>
      <c r="CH88" s="144">
        <v>702</v>
      </c>
      <c r="CI88" s="144">
        <v>41</v>
      </c>
      <c r="CJ88" s="144">
        <v>-5</v>
      </c>
      <c r="CK88" s="144">
        <v>2</v>
      </c>
      <c r="CL88" s="150">
        <f t="shared" si="30"/>
        <v>-23</v>
      </c>
      <c r="CM88" s="150">
        <f t="shared" si="31"/>
        <v>-1</v>
      </c>
      <c r="CN88" s="300">
        <v>14063.896902501423</v>
      </c>
      <c r="CO88" s="286">
        <v>10008.083936730127</v>
      </c>
      <c r="CP88" s="148">
        <f t="shared" si="24"/>
        <v>1</v>
      </c>
      <c r="CQ88" s="151" t="s">
        <v>33</v>
      </c>
      <c r="CR88" s="151" t="s">
        <v>885</v>
      </c>
      <c r="CS88" s="151" t="s">
        <v>1151</v>
      </c>
      <c r="CT88" s="151" t="s">
        <v>188</v>
      </c>
      <c r="CU88" s="151" t="s">
        <v>1281</v>
      </c>
      <c r="CV88" s="152">
        <v>167</v>
      </c>
      <c r="CW88" s="153">
        <v>2</v>
      </c>
      <c r="CX88" s="153">
        <v>8</v>
      </c>
      <c r="CY88" s="153">
        <v>16</v>
      </c>
      <c r="CZ88" s="153">
        <v>1</v>
      </c>
      <c r="DA88" s="154">
        <v>17</v>
      </c>
      <c r="DB88" s="155">
        <v>309</v>
      </c>
      <c r="DC88" s="156">
        <v>2</v>
      </c>
      <c r="DD88" s="156">
        <v>22</v>
      </c>
      <c r="DE88" s="156">
        <v>34</v>
      </c>
      <c r="DF88" s="156">
        <v>1</v>
      </c>
      <c r="DG88" s="156">
        <v>0</v>
      </c>
      <c r="DH88" s="156">
        <v>0</v>
      </c>
      <c r="DI88" s="157">
        <v>35</v>
      </c>
      <c r="DJ88" s="158">
        <v>183</v>
      </c>
      <c r="DK88" s="159">
        <v>6</v>
      </c>
      <c r="DL88" s="159">
        <v>11</v>
      </c>
      <c r="DM88" s="159">
        <v>17</v>
      </c>
      <c r="DN88" s="159">
        <v>2</v>
      </c>
      <c r="DO88" s="159">
        <v>0</v>
      </c>
      <c r="DP88" s="159">
        <v>0</v>
      </c>
      <c r="DQ88" s="160">
        <v>19</v>
      </c>
      <c r="DR88" s="161">
        <v>0</v>
      </c>
      <c r="DS88" s="162">
        <v>0</v>
      </c>
      <c r="DT88" s="162">
        <v>0</v>
      </c>
      <c r="DU88" s="162">
        <v>0</v>
      </c>
      <c r="DV88" s="162">
        <v>0</v>
      </c>
      <c r="DW88" s="163">
        <v>0</v>
      </c>
      <c r="DX88" s="164">
        <v>659</v>
      </c>
      <c r="DY88" s="165">
        <v>10</v>
      </c>
      <c r="DZ88" s="165">
        <v>41</v>
      </c>
      <c r="EA88" s="166">
        <v>67</v>
      </c>
      <c r="EB88" s="166">
        <v>4</v>
      </c>
      <c r="EC88" s="166">
        <v>0</v>
      </c>
      <c r="ED88" s="166">
        <v>0</v>
      </c>
      <c r="EE88" s="167">
        <v>71</v>
      </c>
      <c r="EF88" s="168"/>
      <c r="EG88" s="168"/>
      <c r="EH88" s="169"/>
      <c r="EI88" s="169"/>
      <c r="EJ88" s="169"/>
      <c r="EK88" s="169"/>
      <c r="EL88" s="169"/>
      <c r="EM88" s="169"/>
      <c r="EN88" s="169"/>
      <c r="EO88" s="169"/>
      <c r="EP88" s="169"/>
      <c r="EQ88" s="169"/>
      <c r="ER88" s="169"/>
      <c r="ES88" s="169"/>
      <c r="ET88" s="170">
        <v>2502.3233803908606</v>
      </c>
      <c r="EU88" s="170">
        <v>4804.126648013524</v>
      </c>
      <c r="EV88" s="171">
        <v>7306.450028404384</v>
      </c>
      <c r="EW88" s="168">
        <v>1</v>
      </c>
      <c r="EX88" s="168">
        <v>1</v>
      </c>
      <c r="EY88" s="168">
        <v>1</v>
      </c>
      <c r="EZ88" s="168">
        <v>1</v>
      </c>
      <c r="FA88" s="172">
        <f t="shared" si="32"/>
        <v>-15</v>
      </c>
      <c r="FB88" s="172">
        <f t="shared" si="33"/>
        <v>-1</v>
      </c>
      <c r="FC88" s="286">
        <f>(CO88+FA88*Foglio1!$L$17+Foglio1!$I$17*base!FB88)*(1-Foglio1!$L$27)</f>
        <v>7573.227318128738</v>
      </c>
      <c r="FD88" s="203"/>
      <c r="FE88" s="203"/>
      <c r="FF88" s="203"/>
      <c r="FH88" s="203"/>
      <c r="FI88" s="203"/>
      <c r="FJ88" s="203"/>
      <c r="FK88" s="203"/>
      <c r="FL88" s="203"/>
      <c r="FM88" s="203"/>
      <c r="FN88" s="203"/>
      <c r="FO88" s="203"/>
      <c r="FP88" s="203"/>
      <c r="FQ88" s="203"/>
      <c r="FR88" s="203"/>
      <c r="FS88" s="203"/>
      <c r="FT88" s="203"/>
      <c r="FU88" s="203"/>
      <c r="FV88" s="203"/>
      <c r="FW88" s="203"/>
    </row>
    <row r="89" spans="1:179" s="191" customFormat="1" ht="27" customHeight="1">
      <c r="A89" s="145">
        <v>83</v>
      </c>
      <c r="B89" s="145" t="str">
        <f t="shared" si="18"/>
        <v>EE</v>
      </c>
      <c r="C89" s="145" t="s">
        <v>135</v>
      </c>
      <c r="D89" s="143" t="s">
        <v>190</v>
      </c>
      <c r="E89" s="146" t="s">
        <v>644</v>
      </c>
      <c r="F89" s="146" t="s">
        <v>191</v>
      </c>
      <c r="G89" s="147">
        <v>12</v>
      </c>
      <c r="H89" s="147">
        <v>304</v>
      </c>
      <c r="I89" s="147">
        <v>21</v>
      </c>
      <c r="J89" s="147">
        <v>1</v>
      </c>
      <c r="K89" s="147">
        <v>22</v>
      </c>
      <c r="L89" s="147">
        <v>20</v>
      </c>
      <c r="M89" s="147">
        <v>392</v>
      </c>
      <c r="N89" s="147">
        <v>31</v>
      </c>
      <c r="O89" s="147">
        <v>3</v>
      </c>
      <c r="P89" s="147">
        <v>34</v>
      </c>
      <c r="Q89" s="147"/>
      <c r="R89" s="147"/>
      <c r="S89" s="147"/>
      <c r="T89" s="147"/>
      <c r="U89" s="147">
        <v>0</v>
      </c>
      <c r="V89" s="147">
        <v>7</v>
      </c>
      <c r="W89" s="147">
        <v>12</v>
      </c>
      <c r="X89" s="147">
        <v>310</v>
      </c>
      <c r="Y89" s="147">
        <v>26</v>
      </c>
      <c r="Z89" s="147">
        <v>4</v>
      </c>
      <c r="AA89" s="147">
        <v>30</v>
      </c>
      <c r="AB89" s="147">
        <v>20</v>
      </c>
      <c r="AC89" s="147">
        <v>385</v>
      </c>
      <c r="AD89" s="147">
        <v>35</v>
      </c>
      <c r="AE89" s="147">
        <v>7</v>
      </c>
      <c r="AF89" s="147">
        <v>42</v>
      </c>
      <c r="AG89" s="147"/>
      <c r="AH89" s="147"/>
      <c r="AI89" s="147"/>
      <c r="AJ89" s="147"/>
      <c r="AK89" s="147">
        <v>0</v>
      </c>
      <c r="AL89" s="147">
        <v>21</v>
      </c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  <c r="BI89" s="147"/>
      <c r="BJ89" s="147"/>
      <c r="BK89" s="147"/>
      <c r="BL89" s="147"/>
      <c r="BM89" s="147"/>
      <c r="BN89" s="147"/>
      <c r="BO89" s="147"/>
      <c r="BP89" s="147"/>
      <c r="BQ89" s="147"/>
      <c r="BR89" s="147"/>
      <c r="BS89" s="147"/>
      <c r="BT89" s="147"/>
      <c r="BU89" s="147"/>
      <c r="BV89" s="147"/>
      <c r="BW89" s="147">
        <f t="shared" si="25"/>
        <v>32</v>
      </c>
      <c r="BX89" s="147">
        <f t="shared" si="26"/>
        <v>695</v>
      </c>
      <c r="BY89" s="147">
        <f t="shared" si="27"/>
        <v>72</v>
      </c>
      <c r="BZ89" s="147">
        <f t="shared" si="28"/>
        <v>21</v>
      </c>
      <c r="CA89" s="148">
        <f t="shared" si="29"/>
        <v>1</v>
      </c>
      <c r="CB89" s="296" t="s">
        <v>190</v>
      </c>
      <c r="CC89" s="311" t="s">
        <v>832</v>
      </c>
      <c r="CD89" s="298" t="s">
        <v>833</v>
      </c>
      <c r="CE89" s="299">
        <v>10065.946160444752</v>
      </c>
      <c r="CF89" s="149">
        <v>705</v>
      </c>
      <c r="CG89" s="149">
        <v>31</v>
      </c>
      <c r="CH89" s="144">
        <v>672</v>
      </c>
      <c r="CI89" s="144">
        <v>31</v>
      </c>
      <c r="CJ89" s="144">
        <v>33</v>
      </c>
      <c r="CK89" s="144">
        <v>0</v>
      </c>
      <c r="CL89" s="150">
        <f t="shared" si="30"/>
        <v>-10</v>
      </c>
      <c r="CM89" s="150">
        <f t="shared" si="31"/>
        <v>1</v>
      </c>
      <c r="CN89" s="300">
        <v>10322.629743877003</v>
      </c>
      <c r="CO89" s="286">
        <v>7563.466905382292</v>
      </c>
      <c r="CP89" s="148">
        <f t="shared" si="24"/>
        <v>1</v>
      </c>
      <c r="CQ89" s="151" t="s">
        <v>33</v>
      </c>
      <c r="CR89" s="151" t="s">
        <v>833</v>
      </c>
      <c r="CS89" s="151" t="s">
        <v>1251</v>
      </c>
      <c r="CT89" s="151" t="s">
        <v>190</v>
      </c>
      <c r="CU89" s="151" t="s">
        <v>1282</v>
      </c>
      <c r="CV89" s="152">
        <v>305</v>
      </c>
      <c r="CW89" s="153">
        <v>3</v>
      </c>
      <c r="CX89" s="153">
        <v>12</v>
      </c>
      <c r="CY89" s="153">
        <v>24</v>
      </c>
      <c r="CZ89" s="153">
        <v>1</v>
      </c>
      <c r="DA89" s="154">
        <v>25</v>
      </c>
      <c r="DB89" s="155">
        <v>390</v>
      </c>
      <c r="DC89" s="156">
        <v>17</v>
      </c>
      <c r="DD89" s="156">
        <v>20</v>
      </c>
      <c r="DE89" s="156">
        <v>31</v>
      </c>
      <c r="DF89" s="156">
        <v>6</v>
      </c>
      <c r="DG89" s="156">
        <v>0</v>
      </c>
      <c r="DH89" s="156">
        <v>0</v>
      </c>
      <c r="DI89" s="157">
        <v>37</v>
      </c>
      <c r="DJ89" s="158">
        <v>0</v>
      </c>
      <c r="DK89" s="159">
        <v>0</v>
      </c>
      <c r="DL89" s="159">
        <v>0</v>
      </c>
      <c r="DM89" s="159">
        <v>0</v>
      </c>
      <c r="DN89" s="159">
        <v>0</v>
      </c>
      <c r="DO89" s="159">
        <v>0</v>
      </c>
      <c r="DP89" s="159">
        <v>0</v>
      </c>
      <c r="DQ89" s="160">
        <v>0</v>
      </c>
      <c r="DR89" s="161">
        <v>0</v>
      </c>
      <c r="DS89" s="162">
        <v>0</v>
      </c>
      <c r="DT89" s="162">
        <v>0</v>
      </c>
      <c r="DU89" s="162">
        <v>0</v>
      </c>
      <c r="DV89" s="162">
        <v>0</v>
      </c>
      <c r="DW89" s="163">
        <v>0</v>
      </c>
      <c r="DX89" s="164">
        <v>695</v>
      </c>
      <c r="DY89" s="165">
        <v>20</v>
      </c>
      <c r="DZ89" s="165">
        <v>32</v>
      </c>
      <c r="EA89" s="166">
        <v>55</v>
      </c>
      <c r="EB89" s="166">
        <v>7</v>
      </c>
      <c r="EC89" s="166">
        <v>0</v>
      </c>
      <c r="ED89" s="166">
        <v>0</v>
      </c>
      <c r="EE89" s="167">
        <v>62</v>
      </c>
      <c r="EF89" s="168"/>
      <c r="EG89" s="168"/>
      <c r="EH89" s="169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70">
        <v>2361.0361972958926</v>
      </c>
      <c r="EU89" s="170">
        <v>3381.0528395890124</v>
      </c>
      <c r="EV89" s="171">
        <v>5742.089036884905</v>
      </c>
      <c r="EW89" s="168">
        <v>1</v>
      </c>
      <c r="EX89" s="168">
        <v>1</v>
      </c>
      <c r="EY89" s="168">
        <v>1</v>
      </c>
      <c r="EZ89" s="168">
        <v>1</v>
      </c>
      <c r="FA89" s="172">
        <f t="shared" si="32"/>
        <v>0</v>
      </c>
      <c r="FB89" s="172">
        <f t="shared" si="33"/>
        <v>0</v>
      </c>
      <c r="FC89" s="286">
        <f>(CO89+FA89*Foglio1!$L$17+Foglio1!$I$17*base!FB89)*(1-Foglio1!$L$27)</f>
        <v>5825.4419619139935</v>
      </c>
      <c r="FD89" s="203"/>
      <c r="FE89" s="203"/>
      <c r="FF89" s="203"/>
      <c r="FH89" s="203"/>
      <c r="FI89" s="203"/>
      <c r="FJ89" s="203"/>
      <c r="FK89" s="203"/>
      <c r="FL89" s="203"/>
      <c r="FM89" s="203"/>
      <c r="FN89" s="203"/>
      <c r="FO89" s="203"/>
      <c r="FP89" s="203"/>
      <c r="FQ89" s="203"/>
      <c r="FR89" s="203"/>
      <c r="FS89" s="203"/>
      <c r="FT89" s="203"/>
      <c r="FU89" s="203"/>
      <c r="FV89" s="203"/>
      <c r="FW89" s="203"/>
    </row>
    <row r="90" spans="1:179" s="191" customFormat="1" ht="24.75" customHeight="1">
      <c r="A90" s="145">
        <v>84</v>
      </c>
      <c r="B90" s="145" t="str">
        <f aca="true" t="shared" si="34" ref="B90:B132">MID(D90,3,2)</f>
        <v>IC</v>
      </c>
      <c r="C90" s="145" t="s">
        <v>135</v>
      </c>
      <c r="D90" s="143" t="s">
        <v>192</v>
      </c>
      <c r="E90" s="146" t="s">
        <v>645</v>
      </c>
      <c r="F90" s="146" t="s">
        <v>191</v>
      </c>
      <c r="G90" s="147"/>
      <c r="H90" s="147"/>
      <c r="I90" s="147"/>
      <c r="J90" s="147"/>
      <c r="K90" s="147"/>
      <c r="L90" s="147">
        <v>10</v>
      </c>
      <c r="M90" s="147">
        <v>262</v>
      </c>
      <c r="N90" s="147">
        <v>15</v>
      </c>
      <c r="O90" s="147"/>
      <c r="P90" s="147">
        <v>15</v>
      </c>
      <c r="Q90" s="147">
        <v>20</v>
      </c>
      <c r="R90" s="147">
        <v>473</v>
      </c>
      <c r="S90" s="147">
        <v>35</v>
      </c>
      <c r="T90" s="147">
        <v>4</v>
      </c>
      <c r="U90" s="147">
        <v>39</v>
      </c>
      <c r="V90" s="147">
        <v>19</v>
      </c>
      <c r="W90" s="147"/>
      <c r="X90" s="147"/>
      <c r="Y90" s="147"/>
      <c r="Z90" s="147"/>
      <c r="AA90" s="147"/>
      <c r="AB90" s="147">
        <v>10</v>
      </c>
      <c r="AC90" s="147">
        <v>260</v>
      </c>
      <c r="AD90" s="147">
        <v>16</v>
      </c>
      <c r="AE90" s="147"/>
      <c r="AF90" s="147">
        <v>16</v>
      </c>
      <c r="AG90" s="147">
        <v>20</v>
      </c>
      <c r="AH90" s="147">
        <v>475</v>
      </c>
      <c r="AI90" s="147">
        <v>42</v>
      </c>
      <c r="AJ90" s="147">
        <v>5</v>
      </c>
      <c r="AK90" s="147">
        <v>47</v>
      </c>
      <c r="AL90" s="147">
        <v>22</v>
      </c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  <c r="BI90" s="147"/>
      <c r="BJ90" s="147"/>
      <c r="BK90" s="147"/>
      <c r="BL90" s="147"/>
      <c r="BM90" s="147"/>
      <c r="BN90" s="147"/>
      <c r="BO90" s="147"/>
      <c r="BP90" s="147"/>
      <c r="BQ90" s="147"/>
      <c r="BR90" s="147"/>
      <c r="BS90" s="147"/>
      <c r="BT90" s="147"/>
      <c r="BU90" s="147"/>
      <c r="BV90" s="147"/>
      <c r="BW90" s="147">
        <f t="shared" si="25"/>
        <v>30</v>
      </c>
      <c r="BX90" s="147">
        <f t="shared" si="26"/>
        <v>735</v>
      </c>
      <c r="BY90" s="147">
        <f t="shared" si="27"/>
        <v>63</v>
      </c>
      <c r="BZ90" s="147">
        <f t="shared" si="28"/>
        <v>22</v>
      </c>
      <c r="CA90" s="148">
        <f t="shared" si="29"/>
        <v>1</v>
      </c>
      <c r="CB90" s="296" t="s">
        <v>192</v>
      </c>
      <c r="CC90" s="311" t="s">
        <v>879</v>
      </c>
      <c r="CD90" s="298" t="s">
        <v>833</v>
      </c>
      <c r="CE90" s="299">
        <v>12744.57723631544</v>
      </c>
      <c r="CF90" s="149">
        <v>743</v>
      </c>
      <c r="CG90" s="149">
        <v>30</v>
      </c>
      <c r="CH90" s="144">
        <v>724</v>
      </c>
      <c r="CI90" s="144">
        <v>30</v>
      </c>
      <c r="CJ90" s="144">
        <v>19</v>
      </c>
      <c r="CK90" s="144">
        <v>0</v>
      </c>
      <c r="CL90" s="150">
        <f t="shared" si="30"/>
        <v>-8</v>
      </c>
      <c r="CM90" s="150">
        <f t="shared" si="31"/>
        <v>0</v>
      </c>
      <c r="CN90" s="300">
        <v>12812.713521095684</v>
      </c>
      <c r="CO90" s="286">
        <v>9265.996474605427</v>
      </c>
      <c r="CP90" s="148">
        <f t="shared" si="24"/>
        <v>1</v>
      </c>
      <c r="CQ90" s="151" t="s">
        <v>33</v>
      </c>
      <c r="CR90" s="151" t="s">
        <v>833</v>
      </c>
      <c r="CS90" s="151" t="s">
        <v>1151</v>
      </c>
      <c r="CT90" s="151" t="s">
        <v>192</v>
      </c>
      <c r="CU90" s="151" t="s">
        <v>1283</v>
      </c>
      <c r="CV90" s="152">
        <v>0</v>
      </c>
      <c r="CW90" s="153">
        <v>0</v>
      </c>
      <c r="CX90" s="153">
        <v>0</v>
      </c>
      <c r="CY90" s="153">
        <v>0</v>
      </c>
      <c r="CZ90" s="153">
        <v>0</v>
      </c>
      <c r="DA90" s="154">
        <v>0</v>
      </c>
      <c r="DB90" s="155">
        <v>266</v>
      </c>
      <c r="DC90" s="156">
        <v>1</v>
      </c>
      <c r="DD90" s="156">
        <v>11</v>
      </c>
      <c r="DE90" s="156">
        <v>17</v>
      </c>
      <c r="DF90" s="156">
        <v>0</v>
      </c>
      <c r="DG90" s="156">
        <v>0</v>
      </c>
      <c r="DH90" s="156">
        <v>0</v>
      </c>
      <c r="DI90" s="157">
        <v>17</v>
      </c>
      <c r="DJ90" s="158">
        <v>474</v>
      </c>
      <c r="DK90" s="159">
        <v>10</v>
      </c>
      <c r="DL90" s="159">
        <v>20</v>
      </c>
      <c r="DM90" s="159">
        <v>39</v>
      </c>
      <c r="DN90" s="159">
        <v>5</v>
      </c>
      <c r="DO90" s="159">
        <v>0</v>
      </c>
      <c r="DP90" s="159">
        <v>0</v>
      </c>
      <c r="DQ90" s="160">
        <v>44</v>
      </c>
      <c r="DR90" s="161">
        <v>0</v>
      </c>
      <c r="DS90" s="162">
        <v>0</v>
      </c>
      <c r="DT90" s="162">
        <v>0</v>
      </c>
      <c r="DU90" s="162">
        <v>0</v>
      </c>
      <c r="DV90" s="162">
        <v>0</v>
      </c>
      <c r="DW90" s="163">
        <v>0</v>
      </c>
      <c r="DX90" s="164">
        <v>740</v>
      </c>
      <c r="DY90" s="165">
        <v>11</v>
      </c>
      <c r="DZ90" s="165">
        <v>31</v>
      </c>
      <c r="EA90" s="166">
        <v>56</v>
      </c>
      <c r="EB90" s="166">
        <v>5</v>
      </c>
      <c r="EC90" s="166">
        <v>0</v>
      </c>
      <c r="ED90" s="166">
        <v>0</v>
      </c>
      <c r="EE90" s="167">
        <v>61</v>
      </c>
      <c r="EF90" s="168"/>
      <c r="EG90" s="168"/>
      <c r="EH90" s="169"/>
      <c r="EI90" s="169"/>
      <c r="EJ90" s="169"/>
      <c r="EK90" s="169"/>
      <c r="EL90" s="169"/>
      <c r="EM90" s="169"/>
      <c r="EN90" s="169"/>
      <c r="EO90" s="169"/>
      <c r="EP90" s="169"/>
      <c r="EQ90" s="169"/>
      <c r="ER90" s="169"/>
      <c r="ES90" s="169"/>
      <c r="ET90" s="170">
        <v>3200.2982022594742</v>
      </c>
      <c r="EU90" s="170">
        <v>4159.209143258478</v>
      </c>
      <c r="EV90" s="171">
        <v>7359.507345517953</v>
      </c>
      <c r="EW90" s="168">
        <v>1</v>
      </c>
      <c r="EX90" s="168">
        <v>1</v>
      </c>
      <c r="EY90" s="168">
        <v>1</v>
      </c>
      <c r="EZ90" s="168">
        <v>1</v>
      </c>
      <c r="FA90" s="172">
        <f t="shared" si="32"/>
        <v>5</v>
      </c>
      <c r="FB90" s="172">
        <f t="shared" si="33"/>
        <v>1</v>
      </c>
      <c r="FC90" s="286">
        <f>(CO90+FA90*Foglio1!$L$17+Foglio1!$I$17*base!FB90)*(1-Foglio1!$L$27)</f>
        <v>7242.363214656563</v>
      </c>
      <c r="FD90" s="203"/>
      <c r="FE90" s="203"/>
      <c r="FF90" s="203"/>
      <c r="FH90" s="203"/>
      <c r="FI90" s="203"/>
      <c r="FJ90" s="203"/>
      <c r="FK90" s="203"/>
      <c r="FL90" s="203"/>
      <c r="FM90" s="203"/>
      <c r="FN90" s="203"/>
      <c r="FO90" s="203"/>
      <c r="FP90" s="203"/>
      <c r="FQ90" s="203"/>
      <c r="FR90" s="203"/>
      <c r="FS90" s="203"/>
      <c r="FT90" s="203"/>
      <c r="FU90" s="203"/>
      <c r="FV90" s="203"/>
      <c r="FW90" s="203"/>
    </row>
    <row r="91" spans="1:179" s="191" customFormat="1" ht="24.75" customHeight="1">
      <c r="A91" s="145">
        <v>85</v>
      </c>
      <c r="B91" s="145" t="str">
        <f t="shared" si="34"/>
        <v>EE</v>
      </c>
      <c r="C91" s="145" t="s">
        <v>135</v>
      </c>
      <c r="D91" s="143" t="s">
        <v>193</v>
      </c>
      <c r="E91" s="146" t="s">
        <v>646</v>
      </c>
      <c r="F91" s="146" t="s">
        <v>194</v>
      </c>
      <c r="G91" s="147">
        <v>10</v>
      </c>
      <c r="H91" s="147">
        <v>260</v>
      </c>
      <c r="I91" s="147">
        <v>9</v>
      </c>
      <c r="J91" s="147">
        <v>1</v>
      </c>
      <c r="K91" s="147">
        <v>10</v>
      </c>
      <c r="L91" s="147">
        <v>30</v>
      </c>
      <c r="M91" s="147">
        <v>599</v>
      </c>
      <c r="N91" s="147">
        <v>40</v>
      </c>
      <c r="O91" s="147">
        <v>3</v>
      </c>
      <c r="P91" s="147">
        <v>43</v>
      </c>
      <c r="Q91" s="147"/>
      <c r="R91" s="147"/>
      <c r="S91" s="147"/>
      <c r="T91" s="147"/>
      <c r="U91" s="147">
        <v>0</v>
      </c>
      <c r="V91" s="147">
        <v>15</v>
      </c>
      <c r="W91" s="147">
        <v>10</v>
      </c>
      <c r="X91" s="147">
        <v>268</v>
      </c>
      <c r="Y91" s="147">
        <v>21</v>
      </c>
      <c r="Z91" s="147">
        <v>3</v>
      </c>
      <c r="AA91" s="147">
        <v>24</v>
      </c>
      <c r="AB91" s="147">
        <v>30</v>
      </c>
      <c r="AC91" s="147">
        <v>603</v>
      </c>
      <c r="AD91" s="147">
        <v>48</v>
      </c>
      <c r="AE91" s="147">
        <v>5</v>
      </c>
      <c r="AF91" s="147">
        <v>53</v>
      </c>
      <c r="AG91" s="147"/>
      <c r="AH91" s="147"/>
      <c r="AI91" s="147"/>
      <c r="AJ91" s="147"/>
      <c r="AK91" s="147">
        <v>0</v>
      </c>
      <c r="AL91" s="147">
        <v>25</v>
      </c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  <c r="BI91" s="147"/>
      <c r="BJ91" s="147"/>
      <c r="BK91" s="147"/>
      <c r="BL91" s="147"/>
      <c r="BM91" s="147"/>
      <c r="BN91" s="147"/>
      <c r="BO91" s="147"/>
      <c r="BP91" s="147"/>
      <c r="BQ91" s="147"/>
      <c r="BR91" s="147"/>
      <c r="BS91" s="147"/>
      <c r="BT91" s="147"/>
      <c r="BU91" s="147"/>
      <c r="BV91" s="147"/>
      <c r="BW91" s="147">
        <f t="shared" si="25"/>
        <v>40</v>
      </c>
      <c r="BX91" s="147">
        <f t="shared" si="26"/>
        <v>871</v>
      </c>
      <c r="BY91" s="147">
        <f t="shared" si="27"/>
        <v>77</v>
      </c>
      <c r="BZ91" s="147">
        <f t="shared" si="28"/>
        <v>25</v>
      </c>
      <c r="CA91" s="148">
        <f t="shared" si="29"/>
        <v>1</v>
      </c>
      <c r="CB91" s="296" t="s">
        <v>193</v>
      </c>
      <c r="CC91" s="297" t="s">
        <v>834</v>
      </c>
      <c r="CD91" s="298" t="s">
        <v>835</v>
      </c>
      <c r="CE91" s="299">
        <v>12053.983152385543</v>
      </c>
      <c r="CF91" s="149">
        <v>838</v>
      </c>
      <c r="CG91" s="149">
        <v>39</v>
      </c>
      <c r="CH91" s="144">
        <v>811</v>
      </c>
      <c r="CI91" s="144">
        <v>37</v>
      </c>
      <c r="CJ91" s="144">
        <v>27</v>
      </c>
      <c r="CK91" s="144">
        <v>2</v>
      </c>
      <c r="CL91" s="150">
        <f t="shared" si="30"/>
        <v>33</v>
      </c>
      <c r="CM91" s="150">
        <f t="shared" si="31"/>
        <v>1</v>
      </c>
      <c r="CN91" s="300">
        <v>12916.057671185556</v>
      </c>
      <c r="CO91" s="286">
        <v>9600.886282882315</v>
      </c>
      <c r="CP91" s="148">
        <f t="shared" si="24"/>
        <v>1</v>
      </c>
      <c r="CQ91" s="151" t="s">
        <v>33</v>
      </c>
      <c r="CR91" s="151" t="s">
        <v>835</v>
      </c>
      <c r="CS91" s="151" t="s">
        <v>1251</v>
      </c>
      <c r="CT91" s="151" t="s">
        <v>193</v>
      </c>
      <c r="CU91" s="151" t="s">
        <v>1284</v>
      </c>
      <c r="CV91" s="152">
        <v>253</v>
      </c>
      <c r="CW91" s="153">
        <v>6</v>
      </c>
      <c r="CX91" s="153">
        <v>10</v>
      </c>
      <c r="CY91" s="153">
        <v>20</v>
      </c>
      <c r="CZ91" s="153">
        <v>3</v>
      </c>
      <c r="DA91" s="154">
        <v>23</v>
      </c>
      <c r="DB91" s="155">
        <v>638</v>
      </c>
      <c r="DC91" s="156">
        <v>11</v>
      </c>
      <c r="DD91" s="156">
        <v>31</v>
      </c>
      <c r="DE91" s="156">
        <v>48</v>
      </c>
      <c r="DF91" s="156">
        <v>4</v>
      </c>
      <c r="DG91" s="156">
        <v>0</v>
      </c>
      <c r="DH91" s="156">
        <v>0</v>
      </c>
      <c r="DI91" s="157">
        <v>52</v>
      </c>
      <c r="DJ91" s="158">
        <v>0</v>
      </c>
      <c r="DK91" s="159">
        <v>0</v>
      </c>
      <c r="DL91" s="159">
        <v>0</v>
      </c>
      <c r="DM91" s="159">
        <v>0</v>
      </c>
      <c r="DN91" s="159">
        <v>0</v>
      </c>
      <c r="DO91" s="159">
        <v>0</v>
      </c>
      <c r="DP91" s="159">
        <v>0</v>
      </c>
      <c r="DQ91" s="160">
        <v>0</v>
      </c>
      <c r="DR91" s="161">
        <v>0</v>
      </c>
      <c r="DS91" s="162">
        <v>0</v>
      </c>
      <c r="DT91" s="162">
        <v>0</v>
      </c>
      <c r="DU91" s="162">
        <v>0</v>
      </c>
      <c r="DV91" s="162">
        <v>0</v>
      </c>
      <c r="DW91" s="163">
        <v>0</v>
      </c>
      <c r="DX91" s="164">
        <v>891</v>
      </c>
      <c r="DY91" s="165">
        <v>17</v>
      </c>
      <c r="DZ91" s="165">
        <v>41</v>
      </c>
      <c r="EA91" s="166">
        <v>68</v>
      </c>
      <c r="EB91" s="166">
        <v>7</v>
      </c>
      <c r="EC91" s="166">
        <v>0</v>
      </c>
      <c r="ED91" s="166">
        <v>0</v>
      </c>
      <c r="EE91" s="167">
        <v>75</v>
      </c>
      <c r="EF91" s="168"/>
      <c r="EG91" s="168"/>
      <c r="EH91" s="169"/>
      <c r="EI91" s="169"/>
      <c r="EJ91" s="169"/>
      <c r="EK91" s="169"/>
      <c r="EL91" s="169"/>
      <c r="EM91" s="169"/>
      <c r="EN91" s="169"/>
      <c r="EO91" s="169"/>
      <c r="EP91" s="169"/>
      <c r="EQ91" s="169"/>
      <c r="ER91" s="169"/>
      <c r="ES91" s="169"/>
      <c r="ET91" s="170">
        <v>3088.2792594292796</v>
      </c>
      <c r="EU91" s="170">
        <v>4255.586694345425</v>
      </c>
      <c r="EV91" s="171">
        <v>7343.865953774704</v>
      </c>
      <c r="EW91" s="168">
        <v>1</v>
      </c>
      <c r="EX91" s="168">
        <v>1</v>
      </c>
      <c r="EY91" s="168">
        <v>1</v>
      </c>
      <c r="EZ91" s="168">
        <v>1</v>
      </c>
      <c r="FA91" s="172">
        <f t="shared" si="32"/>
        <v>20</v>
      </c>
      <c r="FB91" s="172">
        <f t="shared" si="33"/>
        <v>1</v>
      </c>
      <c r="FC91" s="286">
        <f>(CO91+FA91*Foglio1!$L$17+Foglio1!$I$17*base!FB91)*(1-Foglio1!$L$27)</f>
        <v>7544.485688511794</v>
      </c>
      <c r="FD91" s="203"/>
      <c r="FE91" s="203"/>
      <c r="FF91" s="203"/>
      <c r="FH91" s="203"/>
      <c r="FI91" s="203"/>
      <c r="FJ91" s="203"/>
      <c r="FK91" s="203"/>
      <c r="FL91" s="203"/>
      <c r="FM91" s="203"/>
      <c r="FN91" s="203"/>
      <c r="FO91" s="203"/>
      <c r="FP91" s="203"/>
      <c r="FQ91" s="203"/>
      <c r="FR91" s="203"/>
      <c r="FS91" s="203"/>
      <c r="FT91" s="203"/>
      <c r="FU91" s="203"/>
      <c r="FV91" s="203"/>
      <c r="FW91" s="203"/>
    </row>
    <row r="92" spans="1:179" s="191" customFormat="1" ht="24.75" customHeight="1">
      <c r="A92" s="145">
        <v>86</v>
      </c>
      <c r="B92" s="145" t="str">
        <f t="shared" si="34"/>
        <v>EE</v>
      </c>
      <c r="C92" s="145" t="s">
        <v>135</v>
      </c>
      <c r="D92" s="143" t="s">
        <v>195</v>
      </c>
      <c r="E92" s="146" t="s">
        <v>647</v>
      </c>
      <c r="F92" s="146" t="s">
        <v>194</v>
      </c>
      <c r="G92" s="147">
        <v>10</v>
      </c>
      <c r="H92" s="147">
        <v>249</v>
      </c>
      <c r="I92" s="147">
        <v>14</v>
      </c>
      <c r="J92" s="147"/>
      <c r="K92" s="147">
        <v>14</v>
      </c>
      <c r="L92" s="147">
        <v>27</v>
      </c>
      <c r="M92" s="147">
        <v>500</v>
      </c>
      <c r="N92" s="147">
        <v>42</v>
      </c>
      <c r="O92" s="147">
        <v>3</v>
      </c>
      <c r="P92" s="147">
        <v>45</v>
      </c>
      <c r="Q92" s="147"/>
      <c r="R92" s="147"/>
      <c r="S92" s="147"/>
      <c r="T92" s="147"/>
      <c r="U92" s="147">
        <v>0</v>
      </c>
      <c r="V92" s="147">
        <v>10</v>
      </c>
      <c r="W92" s="147">
        <v>10</v>
      </c>
      <c r="X92" s="147">
        <v>253</v>
      </c>
      <c r="Y92" s="147">
        <v>21</v>
      </c>
      <c r="Z92" s="147">
        <v>3</v>
      </c>
      <c r="AA92" s="147">
        <v>24</v>
      </c>
      <c r="AB92" s="147">
        <v>27</v>
      </c>
      <c r="AC92" s="147">
        <v>501</v>
      </c>
      <c r="AD92" s="147">
        <v>48</v>
      </c>
      <c r="AE92" s="147">
        <v>7</v>
      </c>
      <c r="AF92" s="147">
        <v>55</v>
      </c>
      <c r="AG92" s="147"/>
      <c r="AH92" s="147"/>
      <c r="AI92" s="147"/>
      <c r="AJ92" s="147"/>
      <c r="AK92" s="147">
        <v>0</v>
      </c>
      <c r="AL92" s="147">
        <v>25</v>
      </c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  <c r="BI92" s="147"/>
      <c r="BJ92" s="147"/>
      <c r="BK92" s="147"/>
      <c r="BL92" s="147"/>
      <c r="BM92" s="147"/>
      <c r="BN92" s="147"/>
      <c r="BO92" s="147"/>
      <c r="BP92" s="147"/>
      <c r="BQ92" s="147"/>
      <c r="BR92" s="147"/>
      <c r="BS92" s="147"/>
      <c r="BT92" s="147"/>
      <c r="BU92" s="147"/>
      <c r="BV92" s="147"/>
      <c r="BW92" s="147">
        <f t="shared" si="25"/>
        <v>37</v>
      </c>
      <c r="BX92" s="147">
        <f t="shared" si="26"/>
        <v>754</v>
      </c>
      <c r="BY92" s="147">
        <f t="shared" si="27"/>
        <v>79</v>
      </c>
      <c r="BZ92" s="147">
        <f t="shared" si="28"/>
        <v>25</v>
      </c>
      <c r="CA92" s="148">
        <f t="shared" si="29"/>
        <v>1</v>
      </c>
      <c r="CB92" s="296" t="s">
        <v>195</v>
      </c>
      <c r="CC92" s="297" t="s">
        <v>836</v>
      </c>
      <c r="CD92" s="298" t="s">
        <v>835</v>
      </c>
      <c r="CE92" s="299">
        <v>11326.7553494766</v>
      </c>
      <c r="CF92" s="149">
        <v>745</v>
      </c>
      <c r="CG92" s="149">
        <v>36</v>
      </c>
      <c r="CH92" s="144">
        <v>756</v>
      </c>
      <c r="CI92" s="144">
        <v>35</v>
      </c>
      <c r="CJ92" s="144">
        <v>-11</v>
      </c>
      <c r="CK92" s="144">
        <v>1</v>
      </c>
      <c r="CL92" s="150">
        <f t="shared" si="30"/>
        <v>9</v>
      </c>
      <c r="CM92" s="150">
        <f t="shared" si="31"/>
        <v>1</v>
      </c>
      <c r="CN92" s="300">
        <v>11420.818139972098</v>
      </c>
      <c r="CO92" s="286">
        <v>8429.085317002917</v>
      </c>
      <c r="CP92" s="148">
        <f t="shared" si="24"/>
        <v>1</v>
      </c>
      <c r="CQ92" s="151" t="s">
        <v>33</v>
      </c>
      <c r="CR92" s="151" t="s">
        <v>835</v>
      </c>
      <c r="CS92" s="151" t="s">
        <v>1251</v>
      </c>
      <c r="CT92" s="151" t="s">
        <v>195</v>
      </c>
      <c r="CU92" s="151" t="s">
        <v>1285</v>
      </c>
      <c r="CV92" s="152">
        <v>295</v>
      </c>
      <c r="CW92" s="153">
        <v>5</v>
      </c>
      <c r="CX92" s="153">
        <v>12</v>
      </c>
      <c r="CY92" s="153">
        <v>24</v>
      </c>
      <c r="CZ92" s="153">
        <v>3</v>
      </c>
      <c r="DA92" s="154">
        <v>27</v>
      </c>
      <c r="DB92" s="155">
        <v>478</v>
      </c>
      <c r="DC92" s="156">
        <v>19</v>
      </c>
      <c r="DD92" s="156">
        <v>26</v>
      </c>
      <c r="DE92" s="156">
        <v>45</v>
      </c>
      <c r="DF92" s="156">
        <v>7</v>
      </c>
      <c r="DG92" s="156">
        <v>0</v>
      </c>
      <c r="DH92" s="156">
        <v>0</v>
      </c>
      <c r="DI92" s="157">
        <v>52</v>
      </c>
      <c r="DJ92" s="158">
        <v>0</v>
      </c>
      <c r="DK92" s="159">
        <v>0</v>
      </c>
      <c r="DL92" s="159">
        <v>0</v>
      </c>
      <c r="DM92" s="159">
        <v>0</v>
      </c>
      <c r="DN92" s="159">
        <v>0</v>
      </c>
      <c r="DO92" s="159">
        <v>0</v>
      </c>
      <c r="DP92" s="159">
        <v>0</v>
      </c>
      <c r="DQ92" s="160">
        <v>0</v>
      </c>
      <c r="DR92" s="161">
        <v>0</v>
      </c>
      <c r="DS92" s="162">
        <v>0</v>
      </c>
      <c r="DT92" s="162">
        <v>0</v>
      </c>
      <c r="DU92" s="162">
        <v>0</v>
      </c>
      <c r="DV92" s="162">
        <v>0</v>
      </c>
      <c r="DW92" s="163">
        <v>0</v>
      </c>
      <c r="DX92" s="164">
        <v>773</v>
      </c>
      <c r="DY92" s="165">
        <v>24</v>
      </c>
      <c r="DZ92" s="165">
        <v>38</v>
      </c>
      <c r="EA92" s="166">
        <v>69</v>
      </c>
      <c r="EB92" s="166">
        <v>10</v>
      </c>
      <c r="EC92" s="166">
        <v>0</v>
      </c>
      <c r="ED92" s="166">
        <v>0</v>
      </c>
      <c r="EE92" s="167">
        <v>79</v>
      </c>
      <c r="EF92" s="168"/>
      <c r="EG92" s="168"/>
      <c r="EH92" s="169"/>
      <c r="EI92" s="169"/>
      <c r="EJ92" s="169"/>
      <c r="EK92" s="169"/>
      <c r="EL92" s="169"/>
      <c r="EM92" s="169"/>
      <c r="EN92" s="169"/>
      <c r="EO92" s="169"/>
      <c r="EP92" s="169"/>
      <c r="EQ92" s="169"/>
      <c r="ER92" s="169"/>
      <c r="ES92" s="169"/>
      <c r="ET92" s="170">
        <v>2645.691989617749</v>
      </c>
      <c r="EU92" s="170">
        <v>3983.0241862025578</v>
      </c>
      <c r="EV92" s="171">
        <v>6628.716175820307</v>
      </c>
      <c r="EW92" s="168">
        <v>1</v>
      </c>
      <c r="EX92" s="168">
        <v>1</v>
      </c>
      <c r="EY92" s="168">
        <v>1</v>
      </c>
      <c r="EZ92" s="168">
        <v>1</v>
      </c>
      <c r="FA92" s="172">
        <f t="shared" si="32"/>
        <v>19</v>
      </c>
      <c r="FB92" s="172">
        <f t="shared" si="33"/>
        <v>1</v>
      </c>
      <c r="FC92" s="286">
        <f>(CO92+FA92*Foglio1!$L$17+Foglio1!$I$17*base!FB92)*(1-Foglio1!$L$27)</f>
        <v>6639.009480837792</v>
      </c>
      <c r="FD92" s="203"/>
      <c r="FE92" s="203"/>
      <c r="FF92" s="203"/>
      <c r="FH92" s="203"/>
      <c r="FI92" s="203"/>
      <c r="FJ92" s="203"/>
      <c r="FK92" s="203"/>
      <c r="FL92" s="203"/>
      <c r="FM92" s="203"/>
      <c r="FN92" s="203"/>
      <c r="FO92" s="203"/>
      <c r="FP92" s="203"/>
      <c r="FQ92" s="203"/>
      <c r="FR92" s="203"/>
      <c r="FS92" s="203"/>
      <c r="FT92" s="203"/>
      <c r="FU92" s="203"/>
      <c r="FV92" s="203"/>
      <c r="FW92" s="203"/>
    </row>
    <row r="93" spans="1:179" s="191" customFormat="1" ht="27.75" customHeight="1">
      <c r="A93" s="145">
        <v>87</v>
      </c>
      <c r="B93" s="145" t="str">
        <f t="shared" si="34"/>
        <v>MM</v>
      </c>
      <c r="C93" s="145" t="s">
        <v>135</v>
      </c>
      <c r="D93" s="143" t="s">
        <v>196</v>
      </c>
      <c r="E93" s="146" t="s">
        <v>648</v>
      </c>
      <c r="F93" s="146" t="s">
        <v>194</v>
      </c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>
        <v>29</v>
      </c>
      <c r="R93" s="147">
        <v>689</v>
      </c>
      <c r="S93" s="147">
        <v>50</v>
      </c>
      <c r="T93" s="147">
        <v>7</v>
      </c>
      <c r="U93" s="147">
        <v>57</v>
      </c>
      <c r="V93" s="147">
        <v>10</v>
      </c>
      <c r="W93" s="147"/>
      <c r="X93" s="147"/>
      <c r="Y93" s="147"/>
      <c r="Z93" s="147"/>
      <c r="AA93" s="147">
        <v>0</v>
      </c>
      <c r="AB93" s="147"/>
      <c r="AC93" s="147"/>
      <c r="AD93" s="147"/>
      <c r="AE93" s="147"/>
      <c r="AF93" s="147">
        <v>0</v>
      </c>
      <c r="AG93" s="147">
        <v>29</v>
      </c>
      <c r="AH93" s="147">
        <v>679</v>
      </c>
      <c r="AI93" s="147">
        <v>60</v>
      </c>
      <c r="AJ93" s="147">
        <v>11</v>
      </c>
      <c r="AK93" s="147">
        <v>71</v>
      </c>
      <c r="AL93" s="147">
        <v>18</v>
      </c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  <c r="BI93" s="147"/>
      <c r="BJ93" s="147"/>
      <c r="BK93" s="147"/>
      <c r="BL93" s="147"/>
      <c r="BM93" s="147"/>
      <c r="BN93" s="147"/>
      <c r="BO93" s="147"/>
      <c r="BP93" s="147"/>
      <c r="BQ93" s="147"/>
      <c r="BR93" s="147"/>
      <c r="BS93" s="147"/>
      <c r="BT93" s="147"/>
      <c r="BU93" s="147"/>
      <c r="BV93" s="147"/>
      <c r="BW93" s="147">
        <f t="shared" si="25"/>
        <v>29</v>
      </c>
      <c r="BX93" s="147">
        <f t="shared" si="26"/>
        <v>679</v>
      </c>
      <c r="BY93" s="147">
        <f t="shared" si="27"/>
        <v>71</v>
      </c>
      <c r="BZ93" s="147">
        <f t="shared" si="28"/>
        <v>18</v>
      </c>
      <c r="CA93" s="148">
        <f t="shared" si="29"/>
        <v>1</v>
      </c>
      <c r="CB93" s="296" t="s">
        <v>196</v>
      </c>
      <c r="CC93" s="297" t="s">
        <v>891</v>
      </c>
      <c r="CD93" s="298" t="s">
        <v>835</v>
      </c>
      <c r="CE93" s="299">
        <v>13079.792504795572</v>
      </c>
      <c r="CF93" s="149">
        <v>697</v>
      </c>
      <c r="CG93" s="149">
        <v>29</v>
      </c>
      <c r="CH93" s="144">
        <v>674</v>
      </c>
      <c r="CI93" s="144">
        <v>28</v>
      </c>
      <c r="CJ93" s="144">
        <v>23</v>
      </c>
      <c r="CK93" s="144">
        <v>1</v>
      </c>
      <c r="CL93" s="150">
        <f t="shared" si="30"/>
        <v>-18</v>
      </c>
      <c r="CM93" s="150">
        <f t="shared" si="31"/>
        <v>0</v>
      </c>
      <c r="CN93" s="300">
        <v>13537.097735159785</v>
      </c>
      <c r="CO93" s="286">
        <v>9755.221941583372</v>
      </c>
      <c r="CP93" s="148">
        <f t="shared" si="24"/>
        <v>1</v>
      </c>
      <c r="CQ93" s="151" t="s">
        <v>33</v>
      </c>
      <c r="CR93" s="151" t="s">
        <v>835</v>
      </c>
      <c r="CS93" s="151" t="s">
        <v>1295</v>
      </c>
      <c r="CT93" s="151" t="s">
        <v>196</v>
      </c>
      <c r="CU93" s="151" t="s">
        <v>1301</v>
      </c>
      <c r="CV93" s="152">
        <v>0</v>
      </c>
      <c r="CW93" s="153">
        <v>0</v>
      </c>
      <c r="CX93" s="153">
        <v>0</v>
      </c>
      <c r="CY93" s="153">
        <v>0</v>
      </c>
      <c r="CZ93" s="153">
        <v>0</v>
      </c>
      <c r="DA93" s="154">
        <v>0</v>
      </c>
      <c r="DB93" s="155">
        <v>0</v>
      </c>
      <c r="DC93" s="156">
        <v>0</v>
      </c>
      <c r="DD93" s="156">
        <v>0</v>
      </c>
      <c r="DE93" s="156">
        <v>0</v>
      </c>
      <c r="DF93" s="156">
        <v>0</v>
      </c>
      <c r="DG93" s="156">
        <v>0</v>
      </c>
      <c r="DH93" s="156">
        <v>0</v>
      </c>
      <c r="DI93" s="157">
        <v>0</v>
      </c>
      <c r="DJ93" s="158">
        <v>704</v>
      </c>
      <c r="DK93" s="159">
        <v>18</v>
      </c>
      <c r="DL93" s="159">
        <v>30</v>
      </c>
      <c r="DM93" s="159">
        <v>54</v>
      </c>
      <c r="DN93" s="159">
        <v>10</v>
      </c>
      <c r="DO93" s="159">
        <v>0</v>
      </c>
      <c r="DP93" s="159">
        <v>0</v>
      </c>
      <c r="DQ93" s="160">
        <v>64</v>
      </c>
      <c r="DR93" s="161">
        <v>0</v>
      </c>
      <c r="DS93" s="162">
        <v>0</v>
      </c>
      <c r="DT93" s="162">
        <v>0</v>
      </c>
      <c r="DU93" s="162">
        <v>0</v>
      </c>
      <c r="DV93" s="162">
        <v>0</v>
      </c>
      <c r="DW93" s="163">
        <v>0</v>
      </c>
      <c r="DX93" s="164">
        <v>704</v>
      </c>
      <c r="DY93" s="165">
        <v>18</v>
      </c>
      <c r="DZ93" s="165">
        <v>30</v>
      </c>
      <c r="EA93" s="166">
        <v>54</v>
      </c>
      <c r="EB93" s="166">
        <v>10</v>
      </c>
      <c r="EC93" s="166">
        <v>0</v>
      </c>
      <c r="ED93" s="166">
        <v>0</v>
      </c>
      <c r="EE93" s="167">
        <v>64</v>
      </c>
      <c r="EF93" s="168"/>
      <c r="EG93" s="168"/>
      <c r="EH93" s="169"/>
      <c r="EI93" s="169"/>
      <c r="EJ93" s="169"/>
      <c r="EK93" s="169"/>
      <c r="EL93" s="169"/>
      <c r="EM93" s="169"/>
      <c r="EN93" s="169"/>
      <c r="EO93" s="169"/>
      <c r="EP93" s="169"/>
      <c r="EQ93" s="169"/>
      <c r="ER93" s="169"/>
      <c r="ES93" s="169"/>
      <c r="ET93" s="170">
        <v>3333.9297990763803</v>
      </c>
      <c r="EU93" s="170">
        <v>4583.392511700467</v>
      </c>
      <c r="EV93" s="171">
        <v>7917.322310776848</v>
      </c>
      <c r="EW93" s="168">
        <v>1</v>
      </c>
      <c r="EX93" s="168">
        <v>1</v>
      </c>
      <c r="EY93" s="168">
        <v>1</v>
      </c>
      <c r="EZ93" s="168">
        <v>1</v>
      </c>
      <c r="FA93" s="172">
        <f t="shared" si="32"/>
        <v>25</v>
      </c>
      <c r="FB93" s="172">
        <f t="shared" si="33"/>
        <v>1</v>
      </c>
      <c r="FC93" s="286">
        <f>(CO93+FA93*Foglio1!$L$17+Foglio1!$I$17*base!FB93)*(1-Foglio1!$L$27)</f>
        <v>7678.085464725346</v>
      </c>
      <c r="FD93" s="203"/>
      <c r="FE93" s="203"/>
      <c r="FF93" s="203"/>
      <c r="FH93" s="203"/>
      <c r="FI93" s="203"/>
      <c r="FJ93" s="203"/>
      <c r="FK93" s="203"/>
      <c r="FL93" s="203"/>
      <c r="FM93" s="203"/>
      <c r="FN93" s="203"/>
      <c r="FO93" s="203"/>
      <c r="FP93" s="203"/>
      <c r="FQ93" s="203"/>
      <c r="FR93" s="203"/>
      <c r="FS93" s="203"/>
      <c r="FT93" s="203"/>
      <c r="FU93" s="203"/>
      <c r="FV93" s="203"/>
      <c r="FW93" s="203"/>
    </row>
    <row r="94" spans="1:179" s="191" customFormat="1" ht="24.75" customHeight="1">
      <c r="A94" s="145">
        <v>88</v>
      </c>
      <c r="B94" s="145" t="str">
        <f t="shared" si="34"/>
        <v>IC</v>
      </c>
      <c r="C94" s="145" t="s">
        <v>135</v>
      </c>
      <c r="D94" s="143" t="s">
        <v>197</v>
      </c>
      <c r="E94" s="146" t="s">
        <v>649</v>
      </c>
      <c r="F94" s="146" t="s">
        <v>198</v>
      </c>
      <c r="G94" s="147">
        <v>7</v>
      </c>
      <c r="H94" s="147">
        <v>147</v>
      </c>
      <c r="I94" s="147">
        <v>12</v>
      </c>
      <c r="J94" s="147">
        <v>1</v>
      </c>
      <c r="K94" s="147">
        <v>13</v>
      </c>
      <c r="L94" s="147">
        <v>18</v>
      </c>
      <c r="M94" s="147">
        <v>282</v>
      </c>
      <c r="N94" s="147">
        <v>27</v>
      </c>
      <c r="O94" s="147">
        <v>1</v>
      </c>
      <c r="P94" s="147">
        <v>28</v>
      </c>
      <c r="Q94" s="147">
        <v>9</v>
      </c>
      <c r="R94" s="147">
        <v>175</v>
      </c>
      <c r="S94" s="147">
        <v>16</v>
      </c>
      <c r="T94" s="147">
        <v>2</v>
      </c>
      <c r="U94" s="147">
        <v>18</v>
      </c>
      <c r="V94" s="147">
        <v>13</v>
      </c>
      <c r="W94" s="147">
        <v>7</v>
      </c>
      <c r="X94" s="147">
        <v>155</v>
      </c>
      <c r="Y94" s="147">
        <v>16</v>
      </c>
      <c r="Z94" s="147">
        <v>2</v>
      </c>
      <c r="AA94" s="147">
        <v>18</v>
      </c>
      <c r="AB94" s="147">
        <v>18</v>
      </c>
      <c r="AC94" s="147">
        <v>280</v>
      </c>
      <c r="AD94" s="147">
        <v>30</v>
      </c>
      <c r="AE94" s="147">
        <v>2</v>
      </c>
      <c r="AF94" s="147">
        <v>32</v>
      </c>
      <c r="AG94" s="147">
        <v>9</v>
      </c>
      <c r="AH94" s="147">
        <v>174</v>
      </c>
      <c r="AI94" s="147">
        <v>20</v>
      </c>
      <c r="AJ94" s="147">
        <v>2</v>
      </c>
      <c r="AK94" s="147">
        <v>22</v>
      </c>
      <c r="AL94" s="147">
        <v>19</v>
      </c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>
        <f t="shared" si="25"/>
        <v>34</v>
      </c>
      <c r="BX94" s="147">
        <f t="shared" si="26"/>
        <v>609</v>
      </c>
      <c r="BY94" s="147">
        <f t="shared" si="27"/>
        <v>72</v>
      </c>
      <c r="BZ94" s="147">
        <f t="shared" si="28"/>
        <v>19</v>
      </c>
      <c r="CA94" s="148">
        <f t="shared" si="29"/>
        <v>1</v>
      </c>
      <c r="CB94" s="296" t="s">
        <v>197</v>
      </c>
      <c r="CC94" s="297" t="s">
        <v>845</v>
      </c>
      <c r="CD94" s="298" t="s">
        <v>846</v>
      </c>
      <c r="CE94" s="299">
        <v>11134.563905382949</v>
      </c>
      <c r="CF94" s="149">
        <v>613</v>
      </c>
      <c r="CG94" s="149">
        <v>34</v>
      </c>
      <c r="CH94" s="144">
        <v>620</v>
      </c>
      <c r="CI94" s="144">
        <v>33</v>
      </c>
      <c r="CJ94" s="144">
        <v>-7</v>
      </c>
      <c r="CK94" s="144">
        <v>1</v>
      </c>
      <c r="CL94" s="150">
        <f t="shared" si="30"/>
        <v>-4</v>
      </c>
      <c r="CM94" s="150">
        <f t="shared" si="31"/>
        <v>0</v>
      </c>
      <c r="CN94" s="300">
        <v>11275.92799951727</v>
      </c>
      <c r="CO94" s="286">
        <v>8165.6433013268015</v>
      </c>
      <c r="CP94" s="148">
        <f t="shared" si="24"/>
        <v>1</v>
      </c>
      <c r="CQ94" s="151" t="s">
        <v>33</v>
      </c>
      <c r="CR94" s="151" t="s">
        <v>846</v>
      </c>
      <c r="CS94" s="151" t="s">
        <v>1151</v>
      </c>
      <c r="CT94" s="151" t="s">
        <v>197</v>
      </c>
      <c r="CU94" s="151" t="s">
        <v>1286</v>
      </c>
      <c r="CV94" s="152">
        <v>159</v>
      </c>
      <c r="CW94" s="153">
        <v>1</v>
      </c>
      <c r="CX94" s="153">
        <v>7</v>
      </c>
      <c r="CY94" s="153">
        <v>14</v>
      </c>
      <c r="CZ94" s="153">
        <v>0</v>
      </c>
      <c r="DA94" s="154">
        <v>14</v>
      </c>
      <c r="DB94" s="155">
        <v>280</v>
      </c>
      <c r="DC94" s="156">
        <v>6</v>
      </c>
      <c r="DD94" s="156">
        <v>18</v>
      </c>
      <c r="DE94" s="156">
        <v>28</v>
      </c>
      <c r="DF94" s="156">
        <v>2</v>
      </c>
      <c r="DG94" s="156">
        <v>0</v>
      </c>
      <c r="DH94" s="156">
        <v>0</v>
      </c>
      <c r="DI94" s="157">
        <v>30</v>
      </c>
      <c r="DJ94" s="158">
        <v>183</v>
      </c>
      <c r="DK94" s="159">
        <v>4</v>
      </c>
      <c r="DL94" s="159">
        <v>10</v>
      </c>
      <c r="DM94" s="159">
        <v>17</v>
      </c>
      <c r="DN94" s="159">
        <v>2</v>
      </c>
      <c r="DO94" s="159">
        <v>0</v>
      </c>
      <c r="DP94" s="159">
        <v>0</v>
      </c>
      <c r="DQ94" s="160">
        <v>19</v>
      </c>
      <c r="DR94" s="161">
        <v>0</v>
      </c>
      <c r="DS94" s="162">
        <v>0</v>
      </c>
      <c r="DT94" s="162">
        <v>0</v>
      </c>
      <c r="DU94" s="162">
        <v>0</v>
      </c>
      <c r="DV94" s="162">
        <v>0</v>
      </c>
      <c r="DW94" s="163">
        <v>0</v>
      </c>
      <c r="DX94" s="164">
        <v>622</v>
      </c>
      <c r="DY94" s="165">
        <v>11</v>
      </c>
      <c r="DZ94" s="165">
        <v>35</v>
      </c>
      <c r="EA94" s="166">
        <v>59</v>
      </c>
      <c r="EB94" s="166">
        <v>4</v>
      </c>
      <c r="EC94" s="166">
        <v>0</v>
      </c>
      <c r="ED94" s="166">
        <v>0</v>
      </c>
      <c r="EE94" s="167">
        <v>63</v>
      </c>
      <c r="EF94" s="168"/>
      <c r="EG94" s="168"/>
      <c r="EH94" s="169"/>
      <c r="EI94" s="169"/>
      <c r="EJ94" s="169"/>
      <c r="EK94" s="169"/>
      <c r="EL94" s="169"/>
      <c r="EM94" s="169"/>
      <c r="EN94" s="169"/>
      <c r="EO94" s="169"/>
      <c r="EP94" s="169"/>
      <c r="EQ94" s="169"/>
      <c r="ER94" s="169"/>
      <c r="ES94" s="169"/>
      <c r="ET94" s="170">
        <v>2372.9634457404136</v>
      </c>
      <c r="EU94" s="170">
        <v>4135.492526196933</v>
      </c>
      <c r="EV94" s="171">
        <v>6508.4559719373465</v>
      </c>
      <c r="EW94" s="168">
        <v>1</v>
      </c>
      <c r="EX94" s="168">
        <v>1</v>
      </c>
      <c r="EY94" s="168">
        <v>1</v>
      </c>
      <c r="EZ94" s="168">
        <v>1</v>
      </c>
      <c r="FA94" s="172">
        <f t="shared" si="32"/>
        <v>13</v>
      </c>
      <c r="FB94" s="172">
        <f t="shared" si="33"/>
        <v>1</v>
      </c>
      <c r="FC94" s="286">
        <f>(CO94+FA94*Foglio1!$L$17+Foglio1!$I$17*base!FB94)*(1-Foglio1!$L$27)</f>
        <v>6418.42928001577</v>
      </c>
      <c r="FD94" s="203"/>
      <c r="FE94" s="203"/>
      <c r="FF94" s="203"/>
      <c r="FH94" s="203"/>
      <c r="FI94" s="203"/>
      <c r="FJ94" s="203"/>
      <c r="FK94" s="203"/>
      <c r="FL94" s="203"/>
      <c r="FM94" s="203"/>
      <c r="FN94" s="203"/>
      <c r="FO94" s="203"/>
      <c r="FP94" s="203"/>
      <c r="FQ94" s="203"/>
      <c r="FR94" s="203"/>
      <c r="FS94" s="203"/>
      <c r="FT94" s="203"/>
      <c r="FU94" s="203"/>
      <c r="FV94" s="203"/>
      <c r="FW94" s="203"/>
    </row>
    <row r="95" spans="1:179" s="191" customFormat="1" ht="24.75" customHeight="1">
      <c r="A95" s="145">
        <v>89</v>
      </c>
      <c r="B95" s="145" t="str">
        <f t="shared" si="34"/>
        <v>IC</v>
      </c>
      <c r="C95" s="145" t="s">
        <v>135</v>
      </c>
      <c r="D95" s="143" t="s">
        <v>199</v>
      </c>
      <c r="E95" s="146" t="s">
        <v>650</v>
      </c>
      <c r="F95" s="146" t="s">
        <v>200</v>
      </c>
      <c r="G95" s="147">
        <v>4</v>
      </c>
      <c r="H95" s="147">
        <v>92</v>
      </c>
      <c r="I95" s="147">
        <v>8</v>
      </c>
      <c r="J95" s="147"/>
      <c r="K95" s="147">
        <v>8</v>
      </c>
      <c r="L95" s="147">
        <v>13</v>
      </c>
      <c r="M95" s="147">
        <v>189</v>
      </c>
      <c r="N95" s="147">
        <v>19</v>
      </c>
      <c r="O95" s="147"/>
      <c r="P95" s="147">
        <v>19</v>
      </c>
      <c r="Q95" s="147">
        <v>8</v>
      </c>
      <c r="R95" s="147">
        <v>135</v>
      </c>
      <c r="S95" s="147">
        <v>9</v>
      </c>
      <c r="T95" s="147">
        <v>0</v>
      </c>
      <c r="U95" s="147">
        <v>9</v>
      </c>
      <c r="V95" s="147">
        <v>15</v>
      </c>
      <c r="W95" s="147">
        <v>4</v>
      </c>
      <c r="X95" s="147">
        <v>93</v>
      </c>
      <c r="Y95" s="147">
        <v>10</v>
      </c>
      <c r="Z95" s="147"/>
      <c r="AA95" s="147">
        <v>10</v>
      </c>
      <c r="AB95" s="147">
        <v>13</v>
      </c>
      <c r="AC95" s="147">
        <v>190</v>
      </c>
      <c r="AD95" s="147">
        <v>22</v>
      </c>
      <c r="AE95" s="147">
        <v>2</v>
      </c>
      <c r="AF95" s="147">
        <v>24</v>
      </c>
      <c r="AG95" s="147">
        <v>8</v>
      </c>
      <c r="AH95" s="147">
        <v>137</v>
      </c>
      <c r="AI95" s="147">
        <v>26</v>
      </c>
      <c r="AJ95" s="147">
        <v>3</v>
      </c>
      <c r="AK95" s="147">
        <v>29</v>
      </c>
      <c r="AL95" s="147">
        <v>16</v>
      </c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  <c r="BI95" s="147"/>
      <c r="BJ95" s="147"/>
      <c r="BK95" s="147"/>
      <c r="BL95" s="147"/>
      <c r="BM95" s="147"/>
      <c r="BN95" s="147"/>
      <c r="BO95" s="147"/>
      <c r="BP95" s="147"/>
      <c r="BQ95" s="147"/>
      <c r="BR95" s="147"/>
      <c r="BS95" s="147"/>
      <c r="BT95" s="147"/>
      <c r="BU95" s="147"/>
      <c r="BV95" s="147"/>
      <c r="BW95" s="147">
        <f t="shared" si="25"/>
        <v>25</v>
      </c>
      <c r="BX95" s="147">
        <f t="shared" si="26"/>
        <v>420</v>
      </c>
      <c r="BY95" s="147">
        <f t="shared" si="27"/>
        <v>63</v>
      </c>
      <c r="BZ95" s="147">
        <f t="shared" si="28"/>
        <v>16</v>
      </c>
      <c r="CA95" s="148">
        <f t="shared" si="29"/>
        <v>1</v>
      </c>
      <c r="CB95" s="296" t="s">
        <v>199</v>
      </c>
      <c r="CC95" s="297" t="s">
        <v>858</v>
      </c>
      <c r="CD95" s="298" t="s">
        <v>859</v>
      </c>
      <c r="CE95" s="299">
        <v>9308.648779617266</v>
      </c>
      <c r="CF95" s="149">
        <v>430</v>
      </c>
      <c r="CG95" s="149">
        <v>26</v>
      </c>
      <c r="CH95" s="144">
        <v>456</v>
      </c>
      <c r="CI95" s="144">
        <v>29</v>
      </c>
      <c r="CJ95" s="144">
        <v>-26</v>
      </c>
      <c r="CK95" s="144">
        <v>-3</v>
      </c>
      <c r="CL95" s="150">
        <f t="shared" si="30"/>
        <v>-10</v>
      </c>
      <c r="CM95" s="150">
        <f t="shared" si="31"/>
        <v>-1</v>
      </c>
      <c r="CN95" s="300">
        <v>7865.073105795762</v>
      </c>
      <c r="CO95" s="286">
        <v>5558.294221486364</v>
      </c>
      <c r="CP95" s="148">
        <f t="shared" si="24"/>
        <v>1</v>
      </c>
      <c r="CQ95" s="151" t="s">
        <v>33</v>
      </c>
      <c r="CR95" s="151" t="s">
        <v>859</v>
      </c>
      <c r="CS95" s="151" t="s">
        <v>1151</v>
      </c>
      <c r="CT95" s="151" t="s">
        <v>199</v>
      </c>
      <c r="CU95" s="151" t="s">
        <v>1287</v>
      </c>
      <c r="CV95" s="152">
        <v>92</v>
      </c>
      <c r="CW95" s="153">
        <v>0</v>
      </c>
      <c r="CX95" s="153">
        <v>4</v>
      </c>
      <c r="CY95" s="153">
        <v>8</v>
      </c>
      <c r="CZ95" s="153">
        <v>0</v>
      </c>
      <c r="DA95" s="154">
        <v>8</v>
      </c>
      <c r="DB95" s="155">
        <v>185</v>
      </c>
      <c r="DC95" s="156">
        <v>1</v>
      </c>
      <c r="DD95" s="156">
        <v>12</v>
      </c>
      <c r="DE95" s="156">
        <v>18</v>
      </c>
      <c r="DF95" s="156">
        <v>0</v>
      </c>
      <c r="DG95" s="156">
        <v>0</v>
      </c>
      <c r="DH95" s="156">
        <v>0</v>
      </c>
      <c r="DI95" s="157">
        <v>18</v>
      </c>
      <c r="DJ95" s="158">
        <v>127</v>
      </c>
      <c r="DK95" s="159">
        <v>5</v>
      </c>
      <c r="DL95" s="159">
        <v>6</v>
      </c>
      <c r="DM95" s="159">
        <v>8</v>
      </c>
      <c r="DN95" s="159">
        <v>2</v>
      </c>
      <c r="DO95" s="159">
        <v>0</v>
      </c>
      <c r="DP95" s="159">
        <v>0</v>
      </c>
      <c r="DQ95" s="160">
        <v>10</v>
      </c>
      <c r="DR95" s="161">
        <v>0</v>
      </c>
      <c r="DS95" s="162">
        <v>0</v>
      </c>
      <c r="DT95" s="162">
        <v>0</v>
      </c>
      <c r="DU95" s="162">
        <v>0</v>
      </c>
      <c r="DV95" s="162">
        <v>0</v>
      </c>
      <c r="DW95" s="163">
        <v>0</v>
      </c>
      <c r="DX95" s="164">
        <v>404</v>
      </c>
      <c r="DY95" s="165">
        <v>6</v>
      </c>
      <c r="DZ95" s="165">
        <v>22</v>
      </c>
      <c r="EA95" s="166">
        <v>34</v>
      </c>
      <c r="EB95" s="166">
        <v>2</v>
      </c>
      <c r="EC95" s="166">
        <v>0</v>
      </c>
      <c r="ED95" s="166">
        <v>0</v>
      </c>
      <c r="EE95" s="167">
        <v>36</v>
      </c>
      <c r="EF95" s="168"/>
      <c r="EG95" s="168"/>
      <c r="EH95" s="169"/>
      <c r="EI95" s="169"/>
      <c r="EJ95" s="169"/>
      <c r="EK95" s="169"/>
      <c r="EL95" s="169"/>
      <c r="EM95" s="169"/>
      <c r="EN95" s="169"/>
      <c r="EO95" s="169"/>
      <c r="EP95" s="169"/>
      <c r="EQ95" s="169"/>
      <c r="ER95" s="169"/>
      <c r="ES95" s="169"/>
      <c r="ET95" s="170">
        <v>1555.601194409799</v>
      </c>
      <c r="EU95" s="170">
        <v>2578.781756970694</v>
      </c>
      <c r="EV95" s="171">
        <v>4134.382951380493</v>
      </c>
      <c r="EW95" s="168">
        <v>1</v>
      </c>
      <c r="EX95" s="168">
        <v>1</v>
      </c>
      <c r="EY95" s="168">
        <v>1</v>
      </c>
      <c r="EZ95" s="168">
        <v>1</v>
      </c>
      <c r="FA95" s="172">
        <f t="shared" si="32"/>
        <v>-16</v>
      </c>
      <c r="FB95" s="172">
        <f t="shared" si="33"/>
        <v>-3</v>
      </c>
      <c r="FC95" s="286">
        <f>(CO95+FA95*Foglio1!$L$17+Foglio1!$I$17*base!FB95)*(1-Foglio1!$L$27)</f>
        <v>3961.237687757143</v>
      </c>
      <c r="FD95" s="203"/>
      <c r="FE95" s="203"/>
      <c r="FF95" s="203"/>
      <c r="FH95" s="203"/>
      <c r="FI95" s="203"/>
      <c r="FJ95" s="203"/>
      <c r="FK95" s="203"/>
      <c r="FL95" s="203"/>
      <c r="FM95" s="203"/>
      <c r="FN95" s="203"/>
      <c r="FO95" s="203"/>
      <c r="FP95" s="203"/>
      <c r="FQ95" s="203"/>
      <c r="FR95" s="203"/>
      <c r="FS95" s="203"/>
      <c r="FT95" s="203"/>
      <c r="FU95" s="203"/>
      <c r="FV95" s="203"/>
      <c r="FW95" s="203"/>
    </row>
    <row r="96" spans="1:179" s="191" customFormat="1" ht="24.75" customHeight="1">
      <c r="A96" s="145">
        <v>90</v>
      </c>
      <c r="B96" s="145" t="str">
        <f t="shared" si="34"/>
        <v>EE</v>
      </c>
      <c r="C96" s="145" t="s">
        <v>135</v>
      </c>
      <c r="D96" s="143" t="s">
        <v>201</v>
      </c>
      <c r="E96" s="146" t="s">
        <v>651</v>
      </c>
      <c r="F96" s="146" t="s">
        <v>202</v>
      </c>
      <c r="G96" s="147">
        <v>13</v>
      </c>
      <c r="H96" s="147">
        <v>327</v>
      </c>
      <c r="I96" s="147">
        <v>26</v>
      </c>
      <c r="J96" s="147"/>
      <c r="K96" s="147">
        <v>26</v>
      </c>
      <c r="L96" s="147">
        <v>32</v>
      </c>
      <c r="M96" s="147">
        <v>680</v>
      </c>
      <c r="N96" s="147">
        <v>48</v>
      </c>
      <c r="O96" s="147">
        <v>2</v>
      </c>
      <c r="P96" s="147">
        <v>50</v>
      </c>
      <c r="Q96" s="147"/>
      <c r="R96" s="147"/>
      <c r="S96" s="147"/>
      <c r="T96" s="147"/>
      <c r="U96" s="147">
        <v>0</v>
      </c>
      <c r="V96" s="147">
        <v>22</v>
      </c>
      <c r="W96" s="147">
        <v>13</v>
      </c>
      <c r="X96" s="147">
        <v>344</v>
      </c>
      <c r="Y96" s="147">
        <v>28</v>
      </c>
      <c r="Z96" s="147">
        <v>2</v>
      </c>
      <c r="AA96" s="147">
        <v>30</v>
      </c>
      <c r="AB96" s="147">
        <v>32</v>
      </c>
      <c r="AC96" s="147">
        <v>668</v>
      </c>
      <c r="AD96" s="147">
        <v>52</v>
      </c>
      <c r="AE96" s="147">
        <v>7</v>
      </c>
      <c r="AF96" s="147">
        <v>59</v>
      </c>
      <c r="AG96" s="147"/>
      <c r="AH96" s="147"/>
      <c r="AI96" s="147"/>
      <c r="AJ96" s="147"/>
      <c r="AK96" s="147">
        <v>0</v>
      </c>
      <c r="AL96" s="147">
        <v>27</v>
      </c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  <c r="BI96" s="147"/>
      <c r="BJ96" s="147"/>
      <c r="BK96" s="147"/>
      <c r="BL96" s="147"/>
      <c r="BM96" s="147"/>
      <c r="BN96" s="147"/>
      <c r="BO96" s="147"/>
      <c r="BP96" s="147"/>
      <c r="BQ96" s="147"/>
      <c r="BR96" s="147"/>
      <c r="BS96" s="147"/>
      <c r="BT96" s="147"/>
      <c r="BU96" s="147"/>
      <c r="BV96" s="147"/>
      <c r="BW96" s="147">
        <f t="shared" si="25"/>
        <v>45</v>
      </c>
      <c r="BX96" s="147">
        <f t="shared" si="26"/>
        <v>1012</v>
      </c>
      <c r="BY96" s="147">
        <f t="shared" si="27"/>
        <v>89</v>
      </c>
      <c r="BZ96" s="147">
        <f t="shared" si="28"/>
        <v>27</v>
      </c>
      <c r="CA96" s="148">
        <f t="shared" si="29"/>
        <v>1</v>
      </c>
      <c r="CB96" s="296" t="s">
        <v>201</v>
      </c>
      <c r="CC96" s="297" t="s">
        <v>837</v>
      </c>
      <c r="CD96" s="298" t="s">
        <v>838</v>
      </c>
      <c r="CE96" s="299">
        <v>15170.528129595594</v>
      </c>
      <c r="CF96" s="149">
        <v>1044</v>
      </c>
      <c r="CG96" s="149">
        <v>46</v>
      </c>
      <c r="CH96" s="144">
        <v>1034</v>
      </c>
      <c r="CI96" s="144">
        <v>46</v>
      </c>
      <c r="CJ96" s="144">
        <v>10</v>
      </c>
      <c r="CK96" s="144">
        <v>0</v>
      </c>
      <c r="CL96" s="150">
        <f t="shared" si="30"/>
        <v>-32</v>
      </c>
      <c r="CM96" s="150">
        <f t="shared" si="31"/>
        <v>-1</v>
      </c>
      <c r="CN96" s="300">
        <v>15109.386345157023</v>
      </c>
      <c r="CO96" s="286">
        <v>10733.884278532209</v>
      </c>
      <c r="CP96" s="148">
        <f t="shared" si="24"/>
        <v>1</v>
      </c>
      <c r="CQ96" s="151" t="s">
        <v>33</v>
      </c>
      <c r="CR96" s="151" t="s">
        <v>838</v>
      </c>
      <c r="CS96" s="151" t="s">
        <v>1251</v>
      </c>
      <c r="CT96" s="151" t="s">
        <v>201</v>
      </c>
      <c r="CU96" s="151" t="s">
        <v>1288</v>
      </c>
      <c r="CV96" s="152">
        <v>316</v>
      </c>
      <c r="CW96" s="153">
        <v>4</v>
      </c>
      <c r="CX96" s="153">
        <v>13</v>
      </c>
      <c r="CY96" s="153">
        <v>26</v>
      </c>
      <c r="CZ96" s="153">
        <v>3</v>
      </c>
      <c r="DA96" s="154">
        <v>29</v>
      </c>
      <c r="DB96" s="155">
        <v>634</v>
      </c>
      <c r="DC96" s="156">
        <v>10</v>
      </c>
      <c r="DD96" s="156">
        <v>29</v>
      </c>
      <c r="DE96" s="156">
        <v>46</v>
      </c>
      <c r="DF96" s="156">
        <v>5</v>
      </c>
      <c r="DG96" s="156">
        <v>0</v>
      </c>
      <c r="DH96" s="156">
        <v>0</v>
      </c>
      <c r="DI96" s="157">
        <v>51</v>
      </c>
      <c r="DJ96" s="158">
        <v>0</v>
      </c>
      <c r="DK96" s="159">
        <v>0</v>
      </c>
      <c r="DL96" s="159">
        <v>0</v>
      </c>
      <c r="DM96" s="159">
        <v>0</v>
      </c>
      <c r="DN96" s="159">
        <v>0</v>
      </c>
      <c r="DO96" s="159">
        <v>0</v>
      </c>
      <c r="DP96" s="159">
        <v>0</v>
      </c>
      <c r="DQ96" s="160">
        <v>0</v>
      </c>
      <c r="DR96" s="161">
        <v>0</v>
      </c>
      <c r="DS96" s="162">
        <v>0</v>
      </c>
      <c r="DT96" s="162">
        <v>0</v>
      </c>
      <c r="DU96" s="162">
        <v>0</v>
      </c>
      <c r="DV96" s="162">
        <v>0</v>
      </c>
      <c r="DW96" s="163">
        <v>0</v>
      </c>
      <c r="DX96" s="164">
        <v>950</v>
      </c>
      <c r="DY96" s="165">
        <v>14</v>
      </c>
      <c r="DZ96" s="165">
        <v>42</v>
      </c>
      <c r="EA96" s="166">
        <v>72</v>
      </c>
      <c r="EB96" s="166">
        <v>8</v>
      </c>
      <c r="EC96" s="166">
        <v>0</v>
      </c>
      <c r="ED96" s="166">
        <v>0</v>
      </c>
      <c r="EE96" s="167">
        <v>80</v>
      </c>
      <c r="EF96" s="168"/>
      <c r="EG96" s="168"/>
      <c r="EH96" s="169"/>
      <c r="EI96" s="169"/>
      <c r="EJ96" s="169"/>
      <c r="EK96" s="169"/>
      <c r="EL96" s="169"/>
      <c r="EM96" s="169"/>
      <c r="EN96" s="169"/>
      <c r="EO96" s="169"/>
      <c r="EP96" s="169"/>
      <c r="EQ96" s="169"/>
      <c r="ER96" s="169"/>
      <c r="ES96" s="169"/>
      <c r="ET96" s="170">
        <v>3272.2047749119047</v>
      </c>
      <c r="EU96" s="170">
        <v>4398.549999860208</v>
      </c>
      <c r="EV96" s="171">
        <v>7670.754774772113</v>
      </c>
      <c r="EW96" s="168">
        <v>1</v>
      </c>
      <c r="EX96" s="168">
        <v>1</v>
      </c>
      <c r="EY96" s="168">
        <v>1</v>
      </c>
      <c r="EZ96" s="168">
        <v>1</v>
      </c>
      <c r="FA96" s="172">
        <f t="shared" si="32"/>
        <v>-62</v>
      </c>
      <c r="FB96" s="172">
        <f t="shared" si="33"/>
        <v>-3</v>
      </c>
      <c r="FC96" s="286">
        <f>(CO96+FA96*Foglio1!$L$17+Foglio1!$I$17*base!FB96)*(1-Foglio1!$L$27)</f>
        <v>7812.009096656585</v>
      </c>
      <c r="FD96" s="203"/>
      <c r="FE96" s="203"/>
      <c r="FF96" s="203"/>
      <c r="FH96" s="203"/>
      <c r="FI96" s="203"/>
      <c r="FJ96" s="203"/>
      <c r="FK96" s="203"/>
      <c r="FL96" s="203"/>
      <c r="FM96" s="203"/>
      <c r="FN96" s="203"/>
      <c r="FO96" s="203"/>
      <c r="FP96" s="203"/>
      <c r="FQ96" s="203"/>
      <c r="FR96" s="203"/>
      <c r="FS96" s="203"/>
      <c r="FT96" s="203"/>
      <c r="FU96" s="203"/>
      <c r="FV96" s="203"/>
      <c r="FW96" s="203"/>
    </row>
    <row r="97" spans="1:179" s="191" customFormat="1" ht="27" customHeight="1">
      <c r="A97" s="145">
        <v>91</v>
      </c>
      <c r="B97" s="145" t="str">
        <f t="shared" si="34"/>
        <v>EE</v>
      </c>
      <c r="C97" s="145" t="s">
        <v>135</v>
      </c>
      <c r="D97" s="143" t="s">
        <v>203</v>
      </c>
      <c r="E97" s="146" t="s">
        <v>652</v>
      </c>
      <c r="F97" s="146" t="s">
        <v>202</v>
      </c>
      <c r="G97" s="147">
        <v>16</v>
      </c>
      <c r="H97" s="147">
        <v>394</v>
      </c>
      <c r="I97" s="147">
        <v>32</v>
      </c>
      <c r="J97" s="147">
        <v>2</v>
      </c>
      <c r="K97" s="147">
        <v>34</v>
      </c>
      <c r="L97" s="147">
        <v>34</v>
      </c>
      <c r="M97" s="147">
        <v>681</v>
      </c>
      <c r="N97" s="147">
        <v>52</v>
      </c>
      <c r="O97" s="147">
        <v>4</v>
      </c>
      <c r="P97" s="147">
        <v>56</v>
      </c>
      <c r="Q97" s="147"/>
      <c r="R97" s="147"/>
      <c r="S97" s="147"/>
      <c r="T97" s="147"/>
      <c r="U97" s="147">
        <v>0</v>
      </c>
      <c r="V97" s="147">
        <v>13</v>
      </c>
      <c r="W97" s="147">
        <v>16</v>
      </c>
      <c r="X97" s="147">
        <v>427</v>
      </c>
      <c r="Y97" s="147">
        <v>34</v>
      </c>
      <c r="Z97" s="147">
        <v>6</v>
      </c>
      <c r="AA97" s="147">
        <v>40</v>
      </c>
      <c r="AB97" s="147">
        <v>34</v>
      </c>
      <c r="AC97" s="147">
        <v>684</v>
      </c>
      <c r="AD97" s="147">
        <v>55</v>
      </c>
      <c r="AE97" s="147">
        <v>9</v>
      </c>
      <c r="AF97" s="147">
        <v>64</v>
      </c>
      <c r="AG97" s="147"/>
      <c r="AH97" s="147"/>
      <c r="AI97" s="147"/>
      <c r="AJ97" s="147"/>
      <c r="AK97" s="147">
        <v>0</v>
      </c>
      <c r="AL97" s="147">
        <v>23</v>
      </c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  <c r="BI97" s="147"/>
      <c r="BJ97" s="147"/>
      <c r="BK97" s="147"/>
      <c r="BL97" s="147"/>
      <c r="BM97" s="147"/>
      <c r="BN97" s="147"/>
      <c r="BO97" s="147"/>
      <c r="BP97" s="147"/>
      <c r="BQ97" s="147"/>
      <c r="BR97" s="147"/>
      <c r="BS97" s="147"/>
      <c r="BT97" s="147"/>
      <c r="BU97" s="147"/>
      <c r="BV97" s="147"/>
      <c r="BW97" s="147">
        <f t="shared" si="25"/>
        <v>50</v>
      </c>
      <c r="BX97" s="147">
        <f t="shared" si="26"/>
        <v>1111</v>
      </c>
      <c r="BY97" s="147">
        <f t="shared" si="27"/>
        <v>104</v>
      </c>
      <c r="BZ97" s="147">
        <f t="shared" si="28"/>
        <v>23</v>
      </c>
      <c r="CA97" s="148">
        <f t="shared" si="29"/>
        <v>1</v>
      </c>
      <c r="CB97" s="296" t="s">
        <v>203</v>
      </c>
      <c r="CC97" s="297" t="s">
        <v>839</v>
      </c>
      <c r="CD97" s="298" t="s">
        <v>838</v>
      </c>
      <c r="CE97" s="299">
        <v>15186.915107020443</v>
      </c>
      <c r="CF97" s="149">
        <v>1079</v>
      </c>
      <c r="CG97" s="149">
        <v>48</v>
      </c>
      <c r="CH97" s="144">
        <v>1040</v>
      </c>
      <c r="CI97" s="144">
        <v>46</v>
      </c>
      <c r="CJ97" s="144">
        <v>39</v>
      </c>
      <c r="CK97" s="144">
        <v>2</v>
      </c>
      <c r="CL97" s="150">
        <f t="shared" si="30"/>
        <v>32</v>
      </c>
      <c r="CM97" s="150">
        <f t="shared" si="31"/>
        <v>2</v>
      </c>
      <c r="CN97" s="300">
        <v>16148.374416216488</v>
      </c>
      <c r="CO97" s="286">
        <v>12053.317463153475</v>
      </c>
      <c r="CP97" s="148">
        <f t="shared" si="24"/>
        <v>1</v>
      </c>
      <c r="CQ97" s="151" t="s">
        <v>33</v>
      </c>
      <c r="CR97" s="151" t="s">
        <v>838</v>
      </c>
      <c r="CS97" s="151" t="s">
        <v>1251</v>
      </c>
      <c r="CT97" s="151" t="s">
        <v>203</v>
      </c>
      <c r="CU97" s="151" t="s">
        <v>1289</v>
      </c>
      <c r="CV97" s="152">
        <v>429</v>
      </c>
      <c r="CW97" s="153">
        <v>5</v>
      </c>
      <c r="CX97" s="153">
        <v>16</v>
      </c>
      <c r="CY97" s="153">
        <v>32</v>
      </c>
      <c r="CZ97" s="153">
        <v>3</v>
      </c>
      <c r="DA97" s="154">
        <v>35</v>
      </c>
      <c r="DB97" s="155">
        <v>733</v>
      </c>
      <c r="DC97" s="156">
        <v>29</v>
      </c>
      <c r="DD97" s="156">
        <v>36</v>
      </c>
      <c r="DE97" s="156">
        <v>55</v>
      </c>
      <c r="DF97" s="156">
        <v>11</v>
      </c>
      <c r="DG97" s="156">
        <v>0</v>
      </c>
      <c r="DH97" s="156">
        <v>0</v>
      </c>
      <c r="DI97" s="157">
        <v>66</v>
      </c>
      <c r="DJ97" s="158">
        <v>0</v>
      </c>
      <c r="DK97" s="159">
        <v>0</v>
      </c>
      <c r="DL97" s="159">
        <v>0</v>
      </c>
      <c r="DM97" s="159">
        <v>0</v>
      </c>
      <c r="DN97" s="159">
        <v>0</v>
      </c>
      <c r="DO97" s="159">
        <v>0</v>
      </c>
      <c r="DP97" s="159">
        <v>0</v>
      </c>
      <c r="DQ97" s="160">
        <v>0</v>
      </c>
      <c r="DR97" s="161">
        <v>0</v>
      </c>
      <c r="DS97" s="162">
        <v>0</v>
      </c>
      <c r="DT97" s="162">
        <v>0</v>
      </c>
      <c r="DU97" s="162">
        <v>0</v>
      </c>
      <c r="DV97" s="162">
        <v>0</v>
      </c>
      <c r="DW97" s="163">
        <v>0</v>
      </c>
      <c r="DX97" s="164">
        <v>1162</v>
      </c>
      <c r="DY97" s="165">
        <v>34</v>
      </c>
      <c r="DZ97" s="165">
        <v>52</v>
      </c>
      <c r="EA97" s="166">
        <v>87</v>
      </c>
      <c r="EB97" s="166">
        <v>14</v>
      </c>
      <c r="EC97" s="166">
        <v>0</v>
      </c>
      <c r="ED97" s="166">
        <v>0</v>
      </c>
      <c r="EE97" s="167">
        <v>101</v>
      </c>
      <c r="EF97" s="168"/>
      <c r="EG97" s="168"/>
      <c r="EH97" s="169"/>
      <c r="EI97" s="169"/>
      <c r="EJ97" s="169"/>
      <c r="EK97" s="169"/>
      <c r="EL97" s="169"/>
      <c r="EM97" s="169"/>
      <c r="EN97" s="169"/>
      <c r="EO97" s="169"/>
      <c r="EP97" s="169"/>
      <c r="EQ97" s="169"/>
      <c r="ER97" s="169"/>
      <c r="ES97" s="169"/>
      <c r="ET97" s="170">
        <v>3983.524575262182</v>
      </c>
      <c r="EU97" s="170">
        <v>5444.4703252953095</v>
      </c>
      <c r="EV97" s="171">
        <v>9427.994900557493</v>
      </c>
      <c r="EW97" s="168">
        <v>1</v>
      </c>
      <c r="EX97" s="168">
        <v>1</v>
      </c>
      <c r="EY97" s="168">
        <v>1</v>
      </c>
      <c r="EZ97" s="168">
        <v>1</v>
      </c>
      <c r="FA97" s="172">
        <f t="shared" si="32"/>
        <v>51</v>
      </c>
      <c r="FB97" s="172">
        <f t="shared" si="33"/>
        <v>2</v>
      </c>
      <c r="FC97" s="286">
        <f>(CO97+FA97*Foglio1!$L$17+Foglio1!$I$17*base!FB97)*(1-Foglio1!$L$27)</f>
        <v>9615.579095983816</v>
      </c>
      <c r="FD97" s="203"/>
      <c r="FE97" s="203"/>
      <c r="FF97" s="203"/>
      <c r="FH97" s="203"/>
      <c r="FI97" s="203"/>
      <c r="FJ97" s="203"/>
      <c r="FK97" s="203"/>
      <c r="FL97" s="203"/>
      <c r="FM97" s="203"/>
      <c r="FN97" s="203"/>
      <c r="FO97" s="203"/>
      <c r="FP97" s="203"/>
      <c r="FQ97" s="203"/>
      <c r="FR97" s="203"/>
      <c r="FS97" s="203"/>
      <c r="FT97" s="203"/>
      <c r="FU97" s="203"/>
      <c r="FV97" s="203"/>
      <c r="FW97" s="203"/>
    </row>
    <row r="98" spans="1:179" s="191" customFormat="1" ht="27" customHeight="1">
      <c r="A98" s="145">
        <v>92</v>
      </c>
      <c r="B98" s="145" t="str">
        <f t="shared" si="34"/>
        <v>EE</v>
      </c>
      <c r="C98" s="145" t="s">
        <v>135</v>
      </c>
      <c r="D98" s="143" t="s">
        <v>204</v>
      </c>
      <c r="E98" s="146" t="s">
        <v>653</v>
      </c>
      <c r="F98" s="146" t="s">
        <v>202</v>
      </c>
      <c r="G98" s="147">
        <v>7</v>
      </c>
      <c r="H98" s="147">
        <v>189</v>
      </c>
      <c r="I98" s="147">
        <v>14</v>
      </c>
      <c r="J98" s="147">
        <v>1</v>
      </c>
      <c r="K98" s="147">
        <v>15</v>
      </c>
      <c r="L98" s="147">
        <v>34</v>
      </c>
      <c r="M98" s="147">
        <v>667</v>
      </c>
      <c r="N98" s="147">
        <v>51</v>
      </c>
      <c r="O98" s="147">
        <v>5</v>
      </c>
      <c r="P98" s="147">
        <v>56</v>
      </c>
      <c r="Q98" s="147"/>
      <c r="R98" s="147"/>
      <c r="S98" s="147"/>
      <c r="T98" s="147"/>
      <c r="U98" s="147">
        <v>0</v>
      </c>
      <c r="V98" s="147">
        <v>12</v>
      </c>
      <c r="W98" s="147">
        <v>7</v>
      </c>
      <c r="X98" s="147">
        <v>191</v>
      </c>
      <c r="Y98" s="147">
        <v>15</v>
      </c>
      <c r="Z98" s="147">
        <v>1</v>
      </c>
      <c r="AA98" s="147">
        <v>16</v>
      </c>
      <c r="AB98" s="147">
        <v>34</v>
      </c>
      <c r="AC98" s="147">
        <v>682</v>
      </c>
      <c r="AD98" s="147">
        <v>56</v>
      </c>
      <c r="AE98" s="147">
        <v>6</v>
      </c>
      <c r="AF98" s="147">
        <v>62</v>
      </c>
      <c r="AG98" s="147"/>
      <c r="AH98" s="147"/>
      <c r="AI98" s="147"/>
      <c r="AJ98" s="147"/>
      <c r="AK98" s="147">
        <v>0</v>
      </c>
      <c r="AL98" s="147">
        <v>20</v>
      </c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  <c r="BI98" s="147"/>
      <c r="BJ98" s="147"/>
      <c r="BK98" s="147"/>
      <c r="BL98" s="147"/>
      <c r="BM98" s="147"/>
      <c r="BN98" s="147"/>
      <c r="BO98" s="147"/>
      <c r="BP98" s="147"/>
      <c r="BQ98" s="147"/>
      <c r="BR98" s="147"/>
      <c r="BS98" s="147"/>
      <c r="BT98" s="147"/>
      <c r="BU98" s="147"/>
      <c r="BV98" s="147"/>
      <c r="BW98" s="147">
        <f t="shared" si="25"/>
        <v>41</v>
      </c>
      <c r="BX98" s="147">
        <f t="shared" si="26"/>
        <v>873</v>
      </c>
      <c r="BY98" s="147">
        <f t="shared" si="27"/>
        <v>78</v>
      </c>
      <c r="BZ98" s="147">
        <f t="shared" si="28"/>
        <v>20</v>
      </c>
      <c r="CA98" s="148">
        <f t="shared" si="29"/>
        <v>1</v>
      </c>
      <c r="CB98" s="296" t="s">
        <v>204</v>
      </c>
      <c r="CC98" s="311" t="s">
        <v>840</v>
      </c>
      <c r="CD98" s="298" t="s">
        <v>838</v>
      </c>
      <c r="CE98" s="299">
        <v>13456.259270955612</v>
      </c>
      <c r="CF98" s="149">
        <v>865</v>
      </c>
      <c r="CG98" s="149">
        <v>41</v>
      </c>
      <c r="CH98" s="144">
        <v>895</v>
      </c>
      <c r="CI98" s="144">
        <v>42</v>
      </c>
      <c r="CJ98" s="144">
        <v>-30</v>
      </c>
      <c r="CK98" s="144">
        <v>-1</v>
      </c>
      <c r="CL98" s="150">
        <f t="shared" si="30"/>
        <v>8</v>
      </c>
      <c r="CM98" s="150">
        <f t="shared" si="31"/>
        <v>0</v>
      </c>
      <c r="CN98" s="300">
        <v>12615.870241894272</v>
      </c>
      <c r="CO98" s="286">
        <v>9181.245902006925</v>
      </c>
      <c r="CP98" s="148">
        <f t="shared" si="24"/>
        <v>1</v>
      </c>
      <c r="CQ98" s="151" t="s">
        <v>33</v>
      </c>
      <c r="CR98" s="151" t="s">
        <v>838</v>
      </c>
      <c r="CS98" s="151" t="s">
        <v>1251</v>
      </c>
      <c r="CT98" s="151" t="s">
        <v>204</v>
      </c>
      <c r="CU98" s="151" t="s">
        <v>1290</v>
      </c>
      <c r="CV98" s="152">
        <v>237</v>
      </c>
      <c r="CW98" s="153">
        <v>1</v>
      </c>
      <c r="CX98" s="153">
        <v>9</v>
      </c>
      <c r="CY98" s="153">
        <v>18</v>
      </c>
      <c r="CZ98" s="153">
        <v>0</v>
      </c>
      <c r="DA98" s="154">
        <v>18</v>
      </c>
      <c r="DB98" s="155">
        <v>672</v>
      </c>
      <c r="DC98" s="156">
        <v>19</v>
      </c>
      <c r="DD98" s="156">
        <v>34</v>
      </c>
      <c r="DE98" s="156">
        <v>52</v>
      </c>
      <c r="DF98" s="156">
        <v>8</v>
      </c>
      <c r="DG98" s="156">
        <v>0</v>
      </c>
      <c r="DH98" s="156">
        <v>0</v>
      </c>
      <c r="DI98" s="157">
        <v>60</v>
      </c>
      <c r="DJ98" s="158">
        <v>0</v>
      </c>
      <c r="DK98" s="159">
        <v>0</v>
      </c>
      <c r="DL98" s="159">
        <v>0</v>
      </c>
      <c r="DM98" s="159">
        <v>0</v>
      </c>
      <c r="DN98" s="159">
        <v>0</v>
      </c>
      <c r="DO98" s="159">
        <v>0</v>
      </c>
      <c r="DP98" s="159">
        <v>0</v>
      </c>
      <c r="DQ98" s="160">
        <v>0</v>
      </c>
      <c r="DR98" s="161">
        <v>0</v>
      </c>
      <c r="DS98" s="162">
        <v>0</v>
      </c>
      <c r="DT98" s="162">
        <v>0</v>
      </c>
      <c r="DU98" s="162">
        <v>0</v>
      </c>
      <c r="DV98" s="162">
        <v>0</v>
      </c>
      <c r="DW98" s="163">
        <v>0</v>
      </c>
      <c r="DX98" s="164">
        <v>909</v>
      </c>
      <c r="DY98" s="165">
        <v>20</v>
      </c>
      <c r="DZ98" s="165">
        <v>43</v>
      </c>
      <c r="EA98" s="166">
        <v>70</v>
      </c>
      <c r="EB98" s="166">
        <v>8</v>
      </c>
      <c r="EC98" s="166">
        <v>0</v>
      </c>
      <c r="ED98" s="166">
        <v>0</v>
      </c>
      <c r="EE98" s="167">
        <v>78</v>
      </c>
      <c r="EF98" s="168"/>
      <c r="EG98" s="168"/>
      <c r="EH98" s="169"/>
      <c r="EI98" s="169"/>
      <c r="EJ98" s="169"/>
      <c r="EK98" s="169"/>
      <c r="EL98" s="169"/>
      <c r="EM98" s="169"/>
      <c r="EN98" s="169"/>
      <c r="EO98" s="169"/>
      <c r="EP98" s="169"/>
      <c r="EQ98" s="169"/>
      <c r="ER98" s="169"/>
      <c r="ES98" s="169"/>
      <c r="ET98" s="170">
        <v>3160.06019800293</v>
      </c>
      <c r="EU98" s="170">
        <v>4442.032227301321</v>
      </c>
      <c r="EV98" s="171">
        <v>7602.09242530425</v>
      </c>
      <c r="EW98" s="168">
        <v>1</v>
      </c>
      <c r="EX98" s="168">
        <v>1</v>
      </c>
      <c r="EY98" s="168">
        <v>1</v>
      </c>
      <c r="EZ98" s="168">
        <v>1</v>
      </c>
      <c r="FA98" s="172">
        <f t="shared" si="32"/>
        <v>36</v>
      </c>
      <c r="FB98" s="172">
        <f t="shared" si="33"/>
        <v>2</v>
      </c>
      <c r="FC98" s="286">
        <f>(CO98+FA98*Foglio1!$L$17+Foglio1!$I$17*base!FB98)*(1-Foglio1!$L$27)</f>
        <v>7359.299192332525</v>
      </c>
      <c r="FD98" s="203"/>
      <c r="FE98" s="203"/>
      <c r="FF98" s="203"/>
      <c r="FH98" s="203"/>
      <c r="FI98" s="203"/>
      <c r="FJ98" s="203"/>
      <c r="FK98" s="203"/>
      <c r="FL98" s="203"/>
      <c r="FM98" s="203"/>
      <c r="FN98" s="203"/>
      <c r="FO98" s="203"/>
      <c r="FP98" s="203"/>
      <c r="FQ98" s="203"/>
      <c r="FR98" s="203"/>
      <c r="FS98" s="203"/>
      <c r="FT98" s="203"/>
      <c r="FU98" s="203"/>
      <c r="FV98" s="203"/>
      <c r="FW98" s="203"/>
    </row>
    <row r="99" spans="1:179" s="191" customFormat="1" ht="24" customHeight="1">
      <c r="A99" s="145">
        <v>93</v>
      </c>
      <c r="B99" s="145" t="str">
        <f t="shared" si="34"/>
        <v>MM</v>
      </c>
      <c r="C99" s="145" t="s">
        <v>135</v>
      </c>
      <c r="D99" s="143" t="s">
        <v>205</v>
      </c>
      <c r="E99" s="146" t="s">
        <v>654</v>
      </c>
      <c r="F99" s="146" t="s">
        <v>202</v>
      </c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>
        <v>37</v>
      </c>
      <c r="R99" s="147">
        <v>906</v>
      </c>
      <c r="S99" s="147">
        <v>72</v>
      </c>
      <c r="T99" s="147">
        <v>6</v>
      </c>
      <c r="U99" s="147">
        <v>78</v>
      </c>
      <c r="V99" s="147">
        <v>23</v>
      </c>
      <c r="W99" s="147"/>
      <c r="X99" s="147"/>
      <c r="Y99" s="147"/>
      <c r="Z99" s="147"/>
      <c r="AA99" s="147">
        <v>0</v>
      </c>
      <c r="AB99" s="147"/>
      <c r="AC99" s="147"/>
      <c r="AD99" s="147"/>
      <c r="AE99" s="147"/>
      <c r="AF99" s="147">
        <v>0</v>
      </c>
      <c r="AG99" s="147">
        <v>37</v>
      </c>
      <c r="AH99" s="147">
        <v>909</v>
      </c>
      <c r="AI99" s="147">
        <v>84</v>
      </c>
      <c r="AJ99" s="147">
        <v>7</v>
      </c>
      <c r="AK99" s="147">
        <v>91</v>
      </c>
      <c r="AL99" s="147">
        <v>29</v>
      </c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  <c r="BI99" s="147"/>
      <c r="BJ99" s="147"/>
      <c r="BK99" s="147"/>
      <c r="BL99" s="147"/>
      <c r="BM99" s="147"/>
      <c r="BN99" s="147"/>
      <c r="BO99" s="147"/>
      <c r="BP99" s="147"/>
      <c r="BQ99" s="147"/>
      <c r="BR99" s="147"/>
      <c r="BS99" s="147"/>
      <c r="BT99" s="147"/>
      <c r="BU99" s="147"/>
      <c r="BV99" s="147"/>
      <c r="BW99" s="147">
        <f t="shared" si="25"/>
        <v>37</v>
      </c>
      <c r="BX99" s="147">
        <f t="shared" si="26"/>
        <v>909</v>
      </c>
      <c r="BY99" s="147">
        <f t="shared" si="27"/>
        <v>91</v>
      </c>
      <c r="BZ99" s="147">
        <f t="shared" si="28"/>
        <v>29</v>
      </c>
      <c r="CA99" s="148">
        <f t="shared" si="29"/>
        <v>1</v>
      </c>
      <c r="CB99" s="296" t="s">
        <v>205</v>
      </c>
      <c r="CC99" s="297" t="s">
        <v>889</v>
      </c>
      <c r="CD99" s="298" t="s">
        <v>838</v>
      </c>
      <c r="CE99" s="299">
        <v>16979.89579496477</v>
      </c>
      <c r="CF99" s="149">
        <v>883</v>
      </c>
      <c r="CG99" s="149">
        <v>36</v>
      </c>
      <c r="CH99" s="144">
        <v>886</v>
      </c>
      <c r="CI99" s="144">
        <v>36</v>
      </c>
      <c r="CJ99" s="144">
        <v>-3</v>
      </c>
      <c r="CK99" s="144">
        <v>0</v>
      </c>
      <c r="CL99" s="150">
        <f t="shared" si="30"/>
        <v>26</v>
      </c>
      <c r="CM99" s="150">
        <f t="shared" si="31"/>
        <v>1</v>
      </c>
      <c r="CN99" s="300">
        <v>16751.444978542262</v>
      </c>
      <c r="CO99" s="286">
        <v>12357.882647178907</v>
      </c>
      <c r="CP99" s="148">
        <f t="shared" si="24"/>
        <v>1</v>
      </c>
      <c r="CQ99" s="151" t="s">
        <v>33</v>
      </c>
      <c r="CR99" s="151" t="s">
        <v>838</v>
      </c>
      <c r="CS99" s="151" t="s">
        <v>1295</v>
      </c>
      <c r="CT99" s="151" t="s">
        <v>205</v>
      </c>
      <c r="CU99" s="151" t="s">
        <v>1302</v>
      </c>
      <c r="CV99" s="152">
        <v>0</v>
      </c>
      <c r="CW99" s="153">
        <v>0</v>
      </c>
      <c r="CX99" s="153">
        <v>0</v>
      </c>
      <c r="CY99" s="153">
        <v>0</v>
      </c>
      <c r="CZ99" s="153">
        <v>0</v>
      </c>
      <c r="DA99" s="154">
        <v>0</v>
      </c>
      <c r="DB99" s="155">
        <v>0</v>
      </c>
      <c r="DC99" s="156">
        <v>0</v>
      </c>
      <c r="DD99" s="156">
        <v>0</v>
      </c>
      <c r="DE99" s="156">
        <v>0</v>
      </c>
      <c r="DF99" s="156">
        <v>0</v>
      </c>
      <c r="DG99" s="156">
        <v>0</v>
      </c>
      <c r="DH99" s="156">
        <v>2</v>
      </c>
      <c r="DI99" s="157">
        <v>2</v>
      </c>
      <c r="DJ99" s="158">
        <v>890</v>
      </c>
      <c r="DK99" s="159">
        <v>19</v>
      </c>
      <c r="DL99" s="159">
        <v>35</v>
      </c>
      <c r="DM99" s="159">
        <v>67</v>
      </c>
      <c r="DN99" s="159">
        <v>7</v>
      </c>
      <c r="DO99" s="159">
        <v>0</v>
      </c>
      <c r="DP99" s="159">
        <v>5</v>
      </c>
      <c r="DQ99" s="160">
        <v>79</v>
      </c>
      <c r="DR99" s="161">
        <v>0</v>
      </c>
      <c r="DS99" s="162">
        <v>0</v>
      </c>
      <c r="DT99" s="162">
        <v>0</v>
      </c>
      <c r="DU99" s="162">
        <v>0</v>
      </c>
      <c r="DV99" s="162">
        <v>0</v>
      </c>
      <c r="DW99" s="163">
        <v>0</v>
      </c>
      <c r="DX99" s="164">
        <v>890</v>
      </c>
      <c r="DY99" s="165">
        <v>19</v>
      </c>
      <c r="DZ99" s="165">
        <v>35</v>
      </c>
      <c r="EA99" s="166">
        <v>67</v>
      </c>
      <c r="EB99" s="166">
        <v>7</v>
      </c>
      <c r="EC99" s="166">
        <v>0</v>
      </c>
      <c r="ED99" s="166">
        <v>7</v>
      </c>
      <c r="EE99" s="167">
        <v>81</v>
      </c>
      <c r="EF99" s="168" t="s">
        <v>1303</v>
      </c>
      <c r="EG99" s="168" t="s">
        <v>1304</v>
      </c>
      <c r="EH99" s="169"/>
      <c r="EI99" s="169"/>
      <c r="EJ99" s="169"/>
      <c r="EK99" s="169"/>
      <c r="EL99" s="169"/>
      <c r="EM99" s="169"/>
      <c r="EN99" s="169"/>
      <c r="EO99" s="169"/>
      <c r="EP99" s="169"/>
      <c r="EQ99" s="169"/>
      <c r="ER99" s="169"/>
      <c r="ES99" s="169"/>
      <c r="ET99" s="170">
        <v>4214.76920621872</v>
      </c>
      <c r="EU99" s="170">
        <v>5347.291263650545</v>
      </c>
      <c r="EV99" s="171">
        <v>9562.060469869266</v>
      </c>
      <c r="EW99" s="168">
        <v>1</v>
      </c>
      <c r="EX99" s="168">
        <v>1</v>
      </c>
      <c r="EY99" s="168">
        <v>1</v>
      </c>
      <c r="EZ99" s="168">
        <v>1</v>
      </c>
      <c r="FA99" s="172">
        <f t="shared" si="32"/>
        <v>-19</v>
      </c>
      <c r="FB99" s="172">
        <f t="shared" si="33"/>
        <v>-2</v>
      </c>
      <c r="FC99" s="286">
        <f>(CO99+FA99*Foglio1!$L$17+Foglio1!$I$17*base!FB99)*(1-Foglio1!$L$27)</f>
        <v>9280.387166308945</v>
      </c>
      <c r="FD99" s="203"/>
      <c r="FE99" s="203"/>
      <c r="FF99" s="203"/>
      <c r="FH99" s="203"/>
      <c r="FI99" s="203"/>
      <c r="FJ99" s="203"/>
      <c r="FK99" s="203"/>
      <c r="FL99" s="203"/>
      <c r="FM99" s="203"/>
      <c r="FN99" s="203"/>
      <c r="FO99" s="203"/>
      <c r="FP99" s="203"/>
      <c r="FQ99" s="203"/>
      <c r="FR99" s="203"/>
      <c r="FS99" s="203"/>
      <c r="FT99" s="203"/>
      <c r="FU99" s="203"/>
      <c r="FV99" s="203"/>
      <c r="FW99" s="203"/>
    </row>
    <row r="100" spans="1:179" s="191" customFormat="1" ht="20.25" customHeight="1">
      <c r="A100" s="145">
        <v>94</v>
      </c>
      <c r="B100" s="145" t="str">
        <f t="shared" si="34"/>
        <v>MM</v>
      </c>
      <c r="C100" s="145" t="s">
        <v>135</v>
      </c>
      <c r="D100" s="143" t="s">
        <v>206</v>
      </c>
      <c r="E100" s="146" t="s">
        <v>655</v>
      </c>
      <c r="F100" s="146" t="s">
        <v>202</v>
      </c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>
        <v>25</v>
      </c>
      <c r="R100" s="147">
        <v>639</v>
      </c>
      <c r="S100" s="147">
        <v>45</v>
      </c>
      <c r="T100" s="147">
        <v>6</v>
      </c>
      <c r="U100" s="147">
        <v>51</v>
      </c>
      <c r="V100" s="147">
        <v>11</v>
      </c>
      <c r="W100" s="147"/>
      <c r="X100" s="147"/>
      <c r="Y100" s="147"/>
      <c r="Z100" s="147"/>
      <c r="AA100" s="147">
        <v>0</v>
      </c>
      <c r="AB100" s="147"/>
      <c r="AC100" s="147"/>
      <c r="AD100" s="147"/>
      <c r="AE100" s="147"/>
      <c r="AF100" s="147">
        <v>0</v>
      </c>
      <c r="AG100" s="147">
        <v>25</v>
      </c>
      <c r="AH100" s="147">
        <v>627</v>
      </c>
      <c r="AI100" s="147">
        <v>51</v>
      </c>
      <c r="AJ100" s="147">
        <v>8</v>
      </c>
      <c r="AK100" s="147">
        <v>59</v>
      </c>
      <c r="AL100" s="147">
        <v>17</v>
      </c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  <c r="BI100" s="147"/>
      <c r="BJ100" s="147"/>
      <c r="BK100" s="147"/>
      <c r="BL100" s="147"/>
      <c r="BM100" s="147"/>
      <c r="BN100" s="147"/>
      <c r="BO100" s="147"/>
      <c r="BP100" s="147"/>
      <c r="BQ100" s="147"/>
      <c r="BR100" s="147"/>
      <c r="BS100" s="147"/>
      <c r="BT100" s="147"/>
      <c r="BU100" s="147"/>
      <c r="BV100" s="147"/>
      <c r="BW100" s="147">
        <f t="shared" si="25"/>
        <v>25</v>
      </c>
      <c r="BX100" s="147">
        <f t="shared" si="26"/>
        <v>627</v>
      </c>
      <c r="BY100" s="147">
        <f t="shared" si="27"/>
        <v>59</v>
      </c>
      <c r="BZ100" s="147">
        <f t="shared" si="28"/>
        <v>17</v>
      </c>
      <c r="CA100" s="148">
        <f t="shared" si="29"/>
        <v>1</v>
      </c>
      <c r="CB100" s="296" t="s">
        <v>206</v>
      </c>
      <c r="CC100" s="297" t="s">
        <v>890</v>
      </c>
      <c r="CD100" s="298" t="s">
        <v>838</v>
      </c>
      <c r="CE100" s="299">
        <v>13071.401784048563</v>
      </c>
      <c r="CF100" s="149">
        <v>672</v>
      </c>
      <c r="CG100" s="149">
        <v>27</v>
      </c>
      <c r="CH100" s="144">
        <v>673</v>
      </c>
      <c r="CI100" s="144">
        <v>28</v>
      </c>
      <c r="CJ100" s="144">
        <v>-1</v>
      </c>
      <c r="CK100" s="144">
        <v>-1</v>
      </c>
      <c r="CL100" s="150">
        <f t="shared" si="30"/>
        <v>-45</v>
      </c>
      <c r="CM100" s="150">
        <f t="shared" si="31"/>
        <v>-2</v>
      </c>
      <c r="CN100" s="300">
        <v>12562.387223495289</v>
      </c>
      <c r="CO100" s="286">
        <v>8727.825096112601</v>
      </c>
      <c r="CP100" s="148">
        <f t="shared" si="24"/>
        <v>1</v>
      </c>
      <c r="CQ100" s="151" t="s">
        <v>33</v>
      </c>
      <c r="CR100" s="151" t="s">
        <v>838</v>
      </c>
      <c r="CS100" s="151" t="s">
        <v>1295</v>
      </c>
      <c r="CT100" s="151" t="s">
        <v>206</v>
      </c>
      <c r="CU100" s="151" t="s">
        <v>1305</v>
      </c>
      <c r="CV100" s="152">
        <v>0</v>
      </c>
      <c r="CW100" s="153">
        <v>0</v>
      </c>
      <c r="CX100" s="153">
        <v>0</v>
      </c>
      <c r="CY100" s="153">
        <v>0</v>
      </c>
      <c r="CZ100" s="153">
        <v>0</v>
      </c>
      <c r="DA100" s="154">
        <v>0</v>
      </c>
      <c r="DB100" s="155">
        <v>0</v>
      </c>
      <c r="DC100" s="156">
        <v>0</v>
      </c>
      <c r="DD100" s="156">
        <v>0</v>
      </c>
      <c r="DE100" s="156">
        <v>0</v>
      </c>
      <c r="DF100" s="156">
        <v>0</v>
      </c>
      <c r="DG100" s="156">
        <v>0</v>
      </c>
      <c r="DH100" s="156">
        <v>0</v>
      </c>
      <c r="DI100" s="157">
        <v>0</v>
      </c>
      <c r="DJ100" s="158">
        <v>603</v>
      </c>
      <c r="DK100" s="159">
        <v>11</v>
      </c>
      <c r="DL100" s="159">
        <v>25</v>
      </c>
      <c r="DM100" s="159">
        <v>45</v>
      </c>
      <c r="DN100" s="159">
        <v>7</v>
      </c>
      <c r="DO100" s="159">
        <v>0</v>
      </c>
      <c r="DP100" s="159">
        <v>0</v>
      </c>
      <c r="DQ100" s="160">
        <v>52</v>
      </c>
      <c r="DR100" s="161">
        <v>0</v>
      </c>
      <c r="DS100" s="162">
        <v>0</v>
      </c>
      <c r="DT100" s="162">
        <v>0</v>
      </c>
      <c r="DU100" s="162">
        <v>0</v>
      </c>
      <c r="DV100" s="162">
        <v>0</v>
      </c>
      <c r="DW100" s="163">
        <v>0</v>
      </c>
      <c r="DX100" s="164">
        <v>603</v>
      </c>
      <c r="DY100" s="165">
        <v>11</v>
      </c>
      <c r="DZ100" s="165">
        <v>25</v>
      </c>
      <c r="EA100" s="166">
        <v>45</v>
      </c>
      <c r="EB100" s="166">
        <v>7</v>
      </c>
      <c r="EC100" s="166">
        <v>0</v>
      </c>
      <c r="ED100" s="166">
        <v>0</v>
      </c>
      <c r="EE100" s="167">
        <v>52</v>
      </c>
      <c r="EF100" s="168"/>
      <c r="EG100" s="168"/>
      <c r="EH100" s="169"/>
      <c r="EI100" s="169"/>
      <c r="EJ100" s="169"/>
      <c r="EK100" s="169"/>
      <c r="EL100" s="169"/>
      <c r="EM100" s="169"/>
      <c r="EN100" s="169"/>
      <c r="EO100" s="169"/>
      <c r="EP100" s="169"/>
      <c r="EQ100" s="169"/>
      <c r="ER100" s="169"/>
      <c r="ES100" s="169"/>
      <c r="ET100" s="170">
        <v>2855.6245296066154</v>
      </c>
      <c r="EU100" s="170">
        <v>3819.4937597503895</v>
      </c>
      <c r="EV100" s="171">
        <v>6675.118289357005</v>
      </c>
      <c r="EW100" s="168">
        <v>1</v>
      </c>
      <c r="EX100" s="168">
        <v>1</v>
      </c>
      <c r="EY100" s="168">
        <v>1</v>
      </c>
      <c r="EZ100" s="168">
        <v>1</v>
      </c>
      <c r="FA100" s="172">
        <f t="shared" si="32"/>
        <v>-24</v>
      </c>
      <c r="FB100" s="172">
        <f t="shared" si="33"/>
        <v>0</v>
      </c>
      <c r="FC100" s="286">
        <f>(CO100+FA100*Foglio1!$L$17+Foglio1!$I$17*base!FB100)*(1-Foglio1!$L$27)</f>
        <v>6651.539522218766</v>
      </c>
      <c r="FD100" s="203"/>
      <c r="FE100" s="203"/>
      <c r="FF100" s="203"/>
      <c r="FH100" s="203"/>
      <c r="FI100" s="203"/>
      <c r="FJ100" s="203"/>
      <c r="FK100" s="203"/>
      <c r="FL100" s="203"/>
      <c r="FM100" s="203"/>
      <c r="FN100" s="203"/>
      <c r="FO100" s="203"/>
      <c r="FP100" s="203"/>
      <c r="FQ100" s="203"/>
      <c r="FR100" s="203"/>
      <c r="FS100" s="203"/>
      <c r="FT100" s="203"/>
      <c r="FU100" s="203"/>
      <c r="FV100" s="203"/>
      <c r="FW100" s="203"/>
    </row>
    <row r="101" spans="1:179" s="191" customFormat="1" ht="24.75" customHeight="1">
      <c r="A101" s="145">
        <v>95</v>
      </c>
      <c r="B101" s="145" t="str">
        <f t="shared" si="34"/>
        <v>IC</v>
      </c>
      <c r="C101" s="145" t="s">
        <v>135</v>
      </c>
      <c r="D101" s="143" t="s">
        <v>207</v>
      </c>
      <c r="E101" s="146" t="s">
        <v>656</v>
      </c>
      <c r="F101" s="146" t="s">
        <v>208</v>
      </c>
      <c r="G101" s="147">
        <v>4</v>
      </c>
      <c r="H101" s="147">
        <v>67</v>
      </c>
      <c r="I101" s="147">
        <v>8</v>
      </c>
      <c r="J101" s="147">
        <v>1</v>
      </c>
      <c r="K101" s="147">
        <v>9</v>
      </c>
      <c r="L101" s="147">
        <v>12</v>
      </c>
      <c r="M101" s="147">
        <v>151</v>
      </c>
      <c r="N101" s="147">
        <v>16</v>
      </c>
      <c r="O101" s="147"/>
      <c r="P101" s="147">
        <v>16</v>
      </c>
      <c r="Q101" s="147">
        <v>6</v>
      </c>
      <c r="R101" s="147">
        <v>107</v>
      </c>
      <c r="S101" s="147">
        <v>7</v>
      </c>
      <c r="T101" s="147">
        <v>0</v>
      </c>
      <c r="U101" s="147">
        <v>7</v>
      </c>
      <c r="V101" s="147">
        <v>11</v>
      </c>
      <c r="W101" s="147">
        <v>4</v>
      </c>
      <c r="X101" s="147">
        <v>65</v>
      </c>
      <c r="Y101" s="147">
        <v>12</v>
      </c>
      <c r="Z101" s="147">
        <v>1</v>
      </c>
      <c r="AA101" s="147">
        <v>13</v>
      </c>
      <c r="AB101" s="147">
        <v>12</v>
      </c>
      <c r="AC101" s="147">
        <v>155</v>
      </c>
      <c r="AD101" s="147">
        <v>21</v>
      </c>
      <c r="AE101" s="147">
        <v>3</v>
      </c>
      <c r="AF101" s="147">
        <v>24</v>
      </c>
      <c r="AG101" s="147">
        <v>6</v>
      </c>
      <c r="AH101" s="147">
        <v>111</v>
      </c>
      <c r="AI101" s="147">
        <v>13</v>
      </c>
      <c r="AJ101" s="147">
        <v>2</v>
      </c>
      <c r="AK101" s="147">
        <v>15</v>
      </c>
      <c r="AL101" s="147">
        <v>16</v>
      </c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  <c r="BI101" s="147"/>
      <c r="BJ101" s="147"/>
      <c r="BK101" s="147"/>
      <c r="BL101" s="147"/>
      <c r="BM101" s="147"/>
      <c r="BN101" s="147"/>
      <c r="BO101" s="147"/>
      <c r="BP101" s="147"/>
      <c r="BQ101" s="147"/>
      <c r="BR101" s="147"/>
      <c r="BS101" s="147"/>
      <c r="BT101" s="147"/>
      <c r="BU101" s="147"/>
      <c r="BV101" s="147"/>
      <c r="BW101" s="147">
        <f t="shared" si="25"/>
        <v>22</v>
      </c>
      <c r="BX101" s="147">
        <f t="shared" si="26"/>
        <v>331</v>
      </c>
      <c r="BY101" s="147">
        <f t="shared" si="27"/>
        <v>52</v>
      </c>
      <c r="BZ101" s="147">
        <f t="shared" si="28"/>
        <v>16</v>
      </c>
      <c r="CA101" s="148">
        <f t="shared" si="29"/>
        <v>1</v>
      </c>
      <c r="CB101" s="296" t="s">
        <v>207</v>
      </c>
      <c r="CC101" s="297" t="s">
        <v>864</v>
      </c>
      <c r="CD101" s="298" t="s">
        <v>865</v>
      </c>
      <c r="CE101" s="299">
        <v>6842.639610727786</v>
      </c>
      <c r="CF101" s="149">
        <v>337</v>
      </c>
      <c r="CG101" s="149">
        <v>22</v>
      </c>
      <c r="CH101" s="144">
        <v>327</v>
      </c>
      <c r="CI101" s="144">
        <v>22</v>
      </c>
      <c r="CJ101" s="144">
        <v>10</v>
      </c>
      <c r="CK101" s="144">
        <v>0</v>
      </c>
      <c r="CL101" s="150">
        <f t="shared" si="30"/>
        <v>-6</v>
      </c>
      <c r="CM101" s="150">
        <f t="shared" si="31"/>
        <v>0</v>
      </c>
      <c r="CN101" s="300">
        <v>6876.953789489344</v>
      </c>
      <c r="CO101" s="286">
        <v>4967.138016885913</v>
      </c>
      <c r="CP101" s="148">
        <f t="shared" si="24"/>
        <v>1</v>
      </c>
      <c r="CQ101" s="151" t="s">
        <v>33</v>
      </c>
      <c r="CR101" s="151" t="s">
        <v>1291</v>
      </c>
      <c r="CS101" s="151" t="s">
        <v>1151</v>
      </c>
      <c r="CT101" s="151" t="s">
        <v>207</v>
      </c>
      <c r="CU101" s="151" t="s">
        <v>1292</v>
      </c>
      <c r="CV101" s="152">
        <v>64</v>
      </c>
      <c r="CW101" s="153">
        <v>1</v>
      </c>
      <c r="CX101" s="153">
        <v>4</v>
      </c>
      <c r="CY101" s="153">
        <v>8</v>
      </c>
      <c r="CZ101" s="153">
        <v>1</v>
      </c>
      <c r="DA101" s="154">
        <v>9</v>
      </c>
      <c r="DB101" s="155">
        <v>152</v>
      </c>
      <c r="DC101" s="156">
        <v>5</v>
      </c>
      <c r="DD101" s="156">
        <v>13</v>
      </c>
      <c r="DE101" s="156">
        <v>19</v>
      </c>
      <c r="DF101" s="156">
        <v>3</v>
      </c>
      <c r="DG101" s="156">
        <v>0</v>
      </c>
      <c r="DH101" s="156">
        <v>0</v>
      </c>
      <c r="DI101" s="157">
        <v>22</v>
      </c>
      <c r="DJ101" s="158">
        <v>96</v>
      </c>
      <c r="DK101" s="159">
        <v>5</v>
      </c>
      <c r="DL101" s="159">
        <v>6</v>
      </c>
      <c r="DM101" s="159">
        <v>8</v>
      </c>
      <c r="DN101" s="159">
        <v>2</v>
      </c>
      <c r="DO101" s="159">
        <v>0</v>
      </c>
      <c r="DP101" s="159">
        <v>0</v>
      </c>
      <c r="DQ101" s="160">
        <v>10</v>
      </c>
      <c r="DR101" s="161">
        <v>0</v>
      </c>
      <c r="DS101" s="162">
        <v>0</v>
      </c>
      <c r="DT101" s="162">
        <v>0</v>
      </c>
      <c r="DU101" s="162">
        <v>0</v>
      </c>
      <c r="DV101" s="162">
        <v>0</v>
      </c>
      <c r="DW101" s="163">
        <v>0</v>
      </c>
      <c r="DX101" s="164">
        <v>312</v>
      </c>
      <c r="DY101" s="165">
        <v>11</v>
      </c>
      <c r="DZ101" s="165">
        <v>23</v>
      </c>
      <c r="EA101" s="166">
        <v>35</v>
      </c>
      <c r="EB101" s="166">
        <v>6</v>
      </c>
      <c r="EC101" s="166">
        <v>0</v>
      </c>
      <c r="ED101" s="166">
        <v>0</v>
      </c>
      <c r="EE101" s="167">
        <v>41</v>
      </c>
      <c r="EF101" s="168"/>
      <c r="EG101" s="168"/>
      <c r="EH101" s="169"/>
      <c r="EI101" s="169"/>
      <c r="EJ101" s="169"/>
      <c r="EK101" s="169"/>
      <c r="EL101" s="169"/>
      <c r="EM101" s="169"/>
      <c r="EN101" s="169"/>
      <c r="EO101" s="169"/>
      <c r="EP101" s="169"/>
      <c r="EQ101" s="169"/>
      <c r="ER101" s="169"/>
      <c r="ES101" s="169"/>
      <c r="ET101" s="170">
        <v>1202.1142611392897</v>
      </c>
      <c r="EU101" s="170">
        <v>2679.110314739618</v>
      </c>
      <c r="EV101" s="171">
        <v>3881.2245758789077</v>
      </c>
      <c r="EW101" s="168">
        <v>1</v>
      </c>
      <c r="EX101" s="168">
        <v>1</v>
      </c>
      <c r="EY101" s="168">
        <v>1</v>
      </c>
      <c r="EZ101" s="168">
        <v>1</v>
      </c>
      <c r="FA101" s="172">
        <f t="shared" si="32"/>
        <v>-19</v>
      </c>
      <c r="FB101" s="172">
        <f t="shared" si="33"/>
        <v>1</v>
      </c>
      <c r="FC101" s="286">
        <f>(CO101+FA101*Foglio1!$L$17+Foglio1!$I$17*base!FB101)*(1-Foglio1!$L$27)</f>
        <v>3860.648152913761</v>
      </c>
      <c r="FD101" s="203"/>
      <c r="FE101" s="203"/>
      <c r="FF101" s="203"/>
      <c r="FH101" s="203"/>
      <c r="FI101" s="203"/>
      <c r="FJ101" s="203"/>
      <c r="FK101" s="203"/>
      <c r="FL101" s="203"/>
      <c r="FM101" s="203"/>
      <c r="FN101" s="203"/>
      <c r="FO101" s="203"/>
      <c r="FP101" s="203"/>
      <c r="FQ101" s="203"/>
      <c r="FR101" s="203"/>
      <c r="FS101" s="203"/>
      <c r="FT101" s="203"/>
      <c r="FU101" s="203"/>
      <c r="FV101" s="203"/>
      <c r="FW101" s="203"/>
    </row>
    <row r="102" spans="1:179" s="191" customFormat="1" ht="24.75" customHeight="1">
      <c r="A102" s="145">
        <v>96</v>
      </c>
      <c r="B102" s="145" t="str">
        <f t="shared" si="34"/>
        <v>EE</v>
      </c>
      <c r="C102" s="145" t="s">
        <v>135</v>
      </c>
      <c r="D102" s="143" t="s">
        <v>209</v>
      </c>
      <c r="E102" s="146" t="s">
        <v>657</v>
      </c>
      <c r="F102" s="146" t="s">
        <v>210</v>
      </c>
      <c r="G102" s="147">
        <v>11</v>
      </c>
      <c r="H102" s="147">
        <v>246</v>
      </c>
      <c r="I102" s="147">
        <v>16</v>
      </c>
      <c r="J102" s="147"/>
      <c r="K102" s="147">
        <v>16</v>
      </c>
      <c r="L102" s="147">
        <v>37</v>
      </c>
      <c r="M102" s="147">
        <v>721</v>
      </c>
      <c r="N102" s="147">
        <v>50</v>
      </c>
      <c r="O102" s="147">
        <v>2</v>
      </c>
      <c r="P102" s="147">
        <v>52</v>
      </c>
      <c r="Q102" s="147"/>
      <c r="R102" s="147"/>
      <c r="S102" s="147"/>
      <c r="T102" s="147"/>
      <c r="U102" s="147">
        <v>0</v>
      </c>
      <c r="V102" s="147">
        <v>12</v>
      </c>
      <c r="W102" s="147">
        <v>11</v>
      </c>
      <c r="X102" s="147">
        <v>258</v>
      </c>
      <c r="Y102" s="147">
        <v>24</v>
      </c>
      <c r="Z102" s="147"/>
      <c r="AA102" s="147">
        <v>24</v>
      </c>
      <c r="AB102" s="147">
        <v>37</v>
      </c>
      <c r="AC102" s="147">
        <v>729</v>
      </c>
      <c r="AD102" s="147">
        <v>61</v>
      </c>
      <c r="AE102" s="147">
        <v>7</v>
      </c>
      <c r="AF102" s="147">
        <v>68</v>
      </c>
      <c r="AG102" s="147"/>
      <c r="AH102" s="147"/>
      <c r="AI102" s="147"/>
      <c r="AJ102" s="147"/>
      <c r="AK102" s="147">
        <v>0</v>
      </c>
      <c r="AL102" s="147">
        <v>30</v>
      </c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  <c r="BI102" s="147"/>
      <c r="BJ102" s="147"/>
      <c r="BK102" s="147"/>
      <c r="BL102" s="147"/>
      <c r="BM102" s="147"/>
      <c r="BN102" s="147"/>
      <c r="BO102" s="147"/>
      <c r="BP102" s="147"/>
      <c r="BQ102" s="147"/>
      <c r="BR102" s="147"/>
      <c r="BS102" s="147"/>
      <c r="BT102" s="147"/>
      <c r="BU102" s="147"/>
      <c r="BV102" s="147"/>
      <c r="BW102" s="147">
        <f t="shared" si="25"/>
        <v>48</v>
      </c>
      <c r="BX102" s="147">
        <f t="shared" si="26"/>
        <v>987</v>
      </c>
      <c r="BY102" s="147">
        <f t="shared" si="27"/>
        <v>92</v>
      </c>
      <c r="BZ102" s="147">
        <f t="shared" si="28"/>
        <v>30</v>
      </c>
      <c r="CA102" s="148">
        <f t="shared" si="29"/>
        <v>1</v>
      </c>
      <c r="CB102" s="296" t="s">
        <v>209</v>
      </c>
      <c r="CC102" s="297" t="s">
        <v>841</v>
      </c>
      <c r="CD102" s="298" t="s">
        <v>842</v>
      </c>
      <c r="CE102" s="299">
        <v>14636.843243925956</v>
      </c>
      <c r="CF102" s="149">
        <v>961</v>
      </c>
      <c r="CG102" s="149">
        <v>49</v>
      </c>
      <c r="CH102" s="144">
        <v>931</v>
      </c>
      <c r="CI102" s="144">
        <v>47</v>
      </c>
      <c r="CJ102" s="144">
        <v>30</v>
      </c>
      <c r="CK102" s="144">
        <v>2</v>
      </c>
      <c r="CL102" s="150">
        <f t="shared" si="30"/>
        <v>26</v>
      </c>
      <c r="CM102" s="150">
        <f t="shared" si="31"/>
        <v>-1</v>
      </c>
      <c r="CN102" s="300">
        <v>15503.136266027985</v>
      </c>
      <c r="CO102" s="286">
        <v>11229.962498629311</v>
      </c>
      <c r="CP102" s="148">
        <f t="shared" si="24"/>
        <v>1</v>
      </c>
      <c r="CQ102" s="151" t="s">
        <v>33</v>
      </c>
      <c r="CR102" s="151" t="s">
        <v>842</v>
      </c>
      <c r="CS102" s="151" t="s">
        <v>1251</v>
      </c>
      <c r="CT102" s="151" t="s">
        <v>209</v>
      </c>
      <c r="CU102" s="151" t="s">
        <v>1293</v>
      </c>
      <c r="CV102" s="152">
        <v>270</v>
      </c>
      <c r="CW102" s="153">
        <v>1</v>
      </c>
      <c r="CX102" s="153">
        <v>11</v>
      </c>
      <c r="CY102" s="153">
        <v>22</v>
      </c>
      <c r="CZ102" s="153">
        <v>0</v>
      </c>
      <c r="DA102" s="154">
        <v>22</v>
      </c>
      <c r="DB102" s="155">
        <v>717</v>
      </c>
      <c r="DC102" s="156">
        <v>21</v>
      </c>
      <c r="DD102" s="156">
        <v>38</v>
      </c>
      <c r="DE102" s="156">
        <v>60</v>
      </c>
      <c r="DF102" s="156">
        <v>8</v>
      </c>
      <c r="DG102" s="156">
        <v>0</v>
      </c>
      <c r="DH102" s="156">
        <v>0</v>
      </c>
      <c r="DI102" s="157">
        <v>68</v>
      </c>
      <c r="DJ102" s="158">
        <v>0</v>
      </c>
      <c r="DK102" s="159">
        <v>0</v>
      </c>
      <c r="DL102" s="159">
        <v>0</v>
      </c>
      <c r="DM102" s="159">
        <v>0</v>
      </c>
      <c r="DN102" s="159">
        <v>0</v>
      </c>
      <c r="DO102" s="159">
        <v>0</v>
      </c>
      <c r="DP102" s="159">
        <v>0</v>
      </c>
      <c r="DQ102" s="160">
        <v>0</v>
      </c>
      <c r="DR102" s="161">
        <v>0</v>
      </c>
      <c r="DS102" s="162">
        <v>0</v>
      </c>
      <c r="DT102" s="162">
        <v>0</v>
      </c>
      <c r="DU102" s="162">
        <v>0</v>
      </c>
      <c r="DV102" s="162">
        <v>0</v>
      </c>
      <c r="DW102" s="163">
        <v>0</v>
      </c>
      <c r="DX102" s="164">
        <v>987</v>
      </c>
      <c r="DY102" s="165">
        <v>22</v>
      </c>
      <c r="DZ102" s="165">
        <v>49</v>
      </c>
      <c r="EA102" s="166">
        <v>82</v>
      </c>
      <c r="EB102" s="166">
        <v>8</v>
      </c>
      <c r="EC102" s="166">
        <v>0</v>
      </c>
      <c r="ED102" s="166">
        <v>0</v>
      </c>
      <c r="EE102" s="167">
        <v>90</v>
      </c>
      <c r="EF102" s="168"/>
      <c r="EG102" s="168"/>
      <c r="EH102" s="169"/>
      <c r="EI102" s="169"/>
      <c r="EJ102" s="169"/>
      <c r="EK102" s="169"/>
      <c r="EL102" s="169"/>
      <c r="EM102" s="169"/>
      <c r="EN102" s="169"/>
      <c r="EO102" s="169"/>
      <c r="EP102" s="169"/>
      <c r="EQ102" s="169"/>
      <c r="ER102" s="169"/>
      <c r="ES102" s="169"/>
      <c r="ET102" s="170">
        <v>3425.587072048656</v>
      </c>
      <c r="EU102" s="170">
        <v>5072.426739078773</v>
      </c>
      <c r="EV102" s="171">
        <v>8498.013811127428</v>
      </c>
      <c r="EW102" s="168">
        <v>1</v>
      </c>
      <c r="EX102" s="168">
        <v>1</v>
      </c>
      <c r="EY102" s="168">
        <v>1</v>
      </c>
      <c r="EZ102" s="168">
        <v>1</v>
      </c>
      <c r="FA102" s="172">
        <f t="shared" si="32"/>
        <v>0</v>
      </c>
      <c r="FB102" s="172">
        <f t="shared" si="33"/>
        <v>1</v>
      </c>
      <c r="FC102" s="286">
        <f>(CO102+FA102*Foglio1!$L$17+Foglio1!$I$17*base!FB102)*(1-Foglio1!$L$27)</f>
        <v>8740.296129061053</v>
      </c>
      <c r="FD102" s="203"/>
      <c r="FE102" s="203"/>
      <c r="FF102" s="203"/>
      <c r="FH102" s="203"/>
      <c r="FI102" s="203"/>
      <c r="FJ102" s="203"/>
      <c r="FK102" s="203"/>
      <c r="FL102" s="203"/>
      <c r="FM102" s="203"/>
      <c r="FN102" s="203"/>
      <c r="FO102" s="203"/>
      <c r="FP102" s="203"/>
      <c r="FQ102" s="203"/>
      <c r="FR102" s="203"/>
      <c r="FS102" s="203"/>
      <c r="FT102" s="203"/>
      <c r="FU102" s="203"/>
      <c r="FV102" s="203"/>
      <c r="FW102" s="203"/>
    </row>
    <row r="103" spans="1:179" s="191" customFormat="1" ht="24.75" customHeight="1">
      <c r="A103" s="145">
        <v>97</v>
      </c>
      <c r="B103" s="145" t="str">
        <f t="shared" si="34"/>
        <v>MM</v>
      </c>
      <c r="C103" s="145" t="s">
        <v>135</v>
      </c>
      <c r="D103" s="143" t="s">
        <v>211</v>
      </c>
      <c r="E103" s="146" t="s">
        <v>658</v>
      </c>
      <c r="F103" s="146" t="s">
        <v>210</v>
      </c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>
        <v>32</v>
      </c>
      <c r="R103" s="147">
        <v>707</v>
      </c>
      <c r="S103" s="147">
        <v>60</v>
      </c>
      <c r="T103" s="147">
        <v>4</v>
      </c>
      <c r="U103" s="147">
        <v>64</v>
      </c>
      <c r="V103" s="147">
        <v>16</v>
      </c>
      <c r="W103" s="147"/>
      <c r="X103" s="147"/>
      <c r="Y103" s="147"/>
      <c r="Z103" s="147"/>
      <c r="AA103" s="147">
        <v>0</v>
      </c>
      <c r="AB103" s="147"/>
      <c r="AC103" s="147"/>
      <c r="AD103" s="147"/>
      <c r="AE103" s="147"/>
      <c r="AF103" s="147">
        <v>0</v>
      </c>
      <c r="AG103" s="147">
        <v>32</v>
      </c>
      <c r="AH103" s="147">
        <v>706</v>
      </c>
      <c r="AI103" s="147">
        <v>94</v>
      </c>
      <c r="AJ103" s="147">
        <v>7</v>
      </c>
      <c r="AK103" s="147">
        <v>101</v>
      </c>
      <c r="AL103" s="147">
        <v>26</v>
      </c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  <c r="BI103" s="147"/>
      <c r="BJ103" s="147"/>
      <c r="BK103" s="147"/>
      <c r="BL103" s="147"/>
      <c r="BM103" s="147"/>
      <c r="BN103" s="147"/>
      <c r="BO103" s="147"/>
      <c r="BP103" s="147"/>
      <c r="BQ103" s="147"/>
      <c r="BR103" s="147"/>
      <c r="BS103" s="147"/>
      <c r="BT103" s="147"/>
      <c r="BU103" s="147"/>
      <c r="BV103" s="147"/>
      <c r="BW103" s="147">
        <f t="shared" si="25"/>
        <v>32</v>
      </c>
      <c r="BX103" s="147">
        <f t="shared" si="26"/>
        <v>706</v>
      </c>
      <c r="BY103" s="147">
        <f t="shared" si="27"/>
        <v>101</v>
      </c>
      <c r="BZ103" s="147">
        <f t="shared" si="28"/>
        <v>26</v>
      </c>
      <c r="CA103" s="148">
        <f t="shared" si="29"/>
        <v>1</v>
      </c>
      <c r="CB103" s="296" t="s">
        <v>211</v>
      </c>
      <c r="CC103" s="297" t="s">
        <v>893</v>
      </c>
      <c r="CD103" s="298" t="s">
        <v>842</v>
      </c>
      <c r="CE103" s="299">
        <v>15065.109248757457</v>
      </c>
      <c r="CF103" s="149">
        <v>712</v>
      </c>
      <c r="CG103" s="149">
        <v>33</v>
      </c>
      <c r="CH103" s="144">
        <v>721</v>
      </c>
      <c r="CI103" s="144">
        <v>34</v>
      </c>
      <c r="CJ103" s="144">
        <v>-9</v>
      </c>
      <c r="CK103" s="144">
        <v>-1</v>
      </c>
      <c r="CL103" s="150">
        <f t="shared" si="30"/>
        <v>-6</v>
      </c>
      <c r="CM103" s="150">
        <f t="shared" si="31"/>
        <v>-1</v>
      </c>
      <c r="CN103" s="300">
        <v>14443.045673147966</v>
      </c>
      <c r="CO103" s="286">
        <v>10344.816648096723</v>
      </c>
      <c r="CP103" s="148">
        <f aca="true" t="shared" si="35" ref="CP103:CP135">IF(CT103=D103,1,0)</f>
        <v>1</v>
      </c>
      <c r="CQ103" s="151" t="s">
        <v>33</v>
      </c>
      <c r="CR103" s="151" t="s">
        <v>842</v>
      </c>
      <c r="CS103" s="151" t="s">
        <v>1295</v>
      </c>
      <c r="CT103" s="151" t="s">
        <v>211</v>
      </c>
      <c r="CU103" s="151" t="s">
        <v>1306</v>
      </c>
      <c r="CV103" s="152">
        <v>0</v>
      </c>
      <c r="CW103" s="153">
        <v>0</v>
      </c>
      <c r="CX103" s="153">
        <v>0</v>
      </c>
      <c r="CY103" s="153">
        <v>0</v>
      </c>
      <c r="CZ103" s="153">
        <v>0</v>
      </c>
      <c r="DA103" s="154">
        <v>0</v>
      </c>
      <c r="DB103" s="155">
        <v>0</v>
      </c>
      <c r="DC103" s="156">
        <v>0</v>
      </c>
      <c r="DD103" s="156">
        <v>0</v>
      </c>
      <c r="DE103" s="156">
        <v>0</v>
      </c>
      <c r="DF103" s="156">
        <v>0</v>
      </c>
      <c r="DG103" s="156">
        <v>0</v>
      </c>
      <c r="DH103" s="156">
        <v>0</v>
      </c>
      <c r="DI103" s="157">
        <v>0</v>
      </c>
      <c r="DJ103" s="158">
        <v>736</v>
      </c>
      <c r="DK103" s="159">
        <v>15</v>
      </c>
      <c r="DL103" s="159">
        <v>33</v>
      </c>
      <c r="DM103" s="159">
        <v>69</v>
      </c>
      <c r="DN103" s="159">
        <v>7</v>
      </c>
      <c r="DO103" s="159">
        <v>0</v>
      </c>
      <c r="DP103" s="159">
        <v>0</v>
      </c>
      <c r="DQ103" s="160">
        <v>76</v>
      </c>
      <c r="DR103" s="161">
        <v>0</v>
      </c>
      <c r="DS103" s="162">
        <v>0</v>
      </c>
      <c r="DT103" s="162">
        <v>0</v>
      </c>
      <c r="DU103" s="162">
        <v>0</v>
      </c>
      <c r="DV103" s="162">
        <v>0</v>
      </c>
      <c r="DW103" s="163">
        <v>0</v>
      </c>
      <c r="DX103" s="164">
        <v>736</v>
      </c>
      <c r="DY103" s="165">
        <v>15</v>
      </c>
      <c r="DZ103" s="165">
        <v>33</v>
      </c>
      <c r="EA103" s="166">
        <v>69</v>
      </c>
      <c r="EB103" s="166">
        <v>7</v>
      </c>
      <c r="EC103" s="166">
        <v>0</v>
      </c>
      <c r="ED103" s="166">
        <v>0</v>
      </c>
      <c r="EE103" s="167">
        <v>76</v>
      </c>
      <c r="EF103" s="168"/>
      <c r="EG103" s="168"/>
      <c r="EH103" s="169"/>
      <c r="EI103" s="169"/>
      <c r="EJ103" s="169"/>
      <c r="EK103" s="169"/>
      <c r="EL103" s="169"/>
      <c r="EM103" s="169"/>
      <c r="EN103" s="169"/>
      <c r="EO103" s="169"/>
      <c r="EP103" s="169"/>
      <c r="EQ103" s="169"/>
      <c r="ER103" s="169"/>
      <c r="ES103" s="169"/>
      <c r="ET103" s="170">
        <v>3485.4720626707613</v>
      </c>
      <c r="EU103" s="170">
        <v>5041.731762870514</v>
      </c>
      <c r="EV103" s="171">
        <v>8527.203825541275</v>
      </c>
      <c r="EW103" s="168">
        <v>1</v>
      </c>
      <c r="EX103" s="168">
        <v>1</v>
      </c>
      <c r="EY103" s="168">
        <v>1</v>
      </c>
      <c r="EZ103" s="168">
        <v>1</v>
      </c>
      <c r="FA103" s="172">
        <f t="shared" si="32"/>
        <v>30</v>
      </c>
      <c r="FB103" s="172">
        <f t="shared" si="33"/>
        <v>1</v>
      </c>
      <c r="FC103" s="286">
        <f>(CO103+FA103*Foglio1!$L$17+Foglio1!$I$17*base!FB103)*(1-Foglio1!$L$27)</f>
        <v>8146.925198110408</v>
      </c>
      <c r="FD103" s="203"/>
      <c r="FE103" s="203"/>
      <c r="FF103" s="203"/>
      <c r="FH103" s="203"/>
      <c r="FI103" s="203"/>
      <c r="FJ103" s="203"/>
      <c r="FK103" s="203"/>
      <c r="FL103" s="203"/>
      <c r="FM103" s="203"/>
      <c r="FN103" s="203"/>
      <c r="FO103" s="203"/>
      <c r="FP103" s="203"/>
      <c r="FQ103" s="203"/>
      <c r="FR103" s="203"/>
      <c r="FS103" s="203"/>
      <c r="FT103" s="203"/>
      <c r="FU103" s="203"/>
      <c r="FV103" s="203"/>
      <c r="FW103" s="203"/>
    </row>
    <row r="104" spans="1:179" s="207" customFormat="1" ht="24.75" customHeight="1" thickBot="1">
      <c r="A104" s="145">
        <v>98</v>
      </c>
      <c r="B104" s="145" t="str">
        <f t="shared" si="34"/>
        <v>IC</v>
      </c>
      <c r="C104" s="145" t="s">
        <v>135</v>
      </c>
      <c r="D104" s="143" t="s">
        <v>212</v>
      </c>
      <c r="E104" s="146" t="s">
        <v>659</v>
      </c>
      <c r="F104" s="146" t="s">
        <v>213</v>
      </c>
      <c r="G104" s="147">
        <v>14</v>
      </c>
      <c r="H104" s="147">
        <v>320</v>
      </c>
      <c r="I104" s="147">
        <v>27</v>
      </c>
      <c r="J104" s="147"/>
      <c r="K104" s="147">
        <v>27</v>
      </c>
      <c r="L104" s="147">
        <v>29</v>
      </c>
      <c r="M104" s="147">
        <v>544</v>
      </c>
      <c r="N104" s="147">
        <v>49</v>
      </c>
      <c r="O104" s="147">
        <v>1</v>
      </c>
      <c r="P104" s="147">
        <v>50</v>
      </c>
      <c r="Q104" s="147">
        <v>16</v>
      </c>
      <c r="R104" s="147">
        <v>337</v>
      </c>
      <c r="S104" s="147">
        <v>28</v>
      </c>
      <c r="T104" s="147">
        <v>4</v>
      </c>
      <c r="U104" s="147">
        <v>32</v>
      </c>
      <c r="V104" s="147">
        <v>28</v>
      </c>
      <c r="W104" s="147">
        <v>14</v>
      </c>
      <c r="X104" s="147">
        <v>360</v>
      </c>
      <c r="Y104" s="147">
        <v>30</v>
      </c>
      <c r="Z104" s="147">
        <v>2</v>
      </c>
      <c r="AA104" s="147">
        <v>32</v>
      </c>
      <c r="AB104" s="147">
        <v>29</v>
      </c>
      <c r="AC104" s="147">
        <v>562</v>
      </c>
      <c r="AD104" s="147">
        <v>52</v>
      </c>
      <c r="AE104" s="147">
        <v>5</v>
      </c>
      <c r="AF104" s="147">
        <v>57</v>
      </c>
      <c r="AG104" s="147">
        <v>16</v>
      </c>
      <c r="AH104" s="147">
        <v>352</v>
      </c>
      <c r="AI104" s="147">
        <v>32</v>
      </c>
      <c r="AJ104" s="147">
        <v>4</v>
      </c>
      <c r="AK104" s="147">
        <v>36</v>
      </c>
      <c r="AL104" s="147">
        <v>40</v>
      </c>
      <c r="AM104" s="147"/>
      <c r="AN104" s="147"/>
      <c r="AO104" s="147">
        <f>SUM(G55:G104)</f>
        <v>349</v>
      </c>
      <c r="AP104" s="147">
        <f aca="true" t="shared" si="36" ref="AP104:BV104">SUM(H55:H104)</f>
        <v>8116</v>
      </c>
      <c r="AQ104" s="147">
        <f t="shared" si="36"/>
        <v>636</v>
      </c>
      <c r="AR104" s="147">
        <f t="shared" si="36"/>
        <v>19</v>
      </c>
      <c r="AS104" s="147">
        <f t="shared" si="36"/>
        <v>655</v>
      </c>
      <c r="AT104" s="147">
        <f t="shared" si="36"/>
        <v>896</v>
      </c>
      <c r="AU104" s="147">
        <f t="shared" si="36"/>
        <v>16333</v>
      </c>
      <c r="AV104" s="147">
        <f t="shared" si="36"/>
        <v>1323</v>
      </c>
      <c r="AW104" s="147">
        <f t="shared" si="36"/>
        <v>61</v>
      </c>
      <c r="AX104" s="147">
        <f t="shared" si="36"/>
        <v>1384</v>
      </c>
      <c r="AY104" s="147">
        <f t="shared" si="36"/>
        <v>516</v>
      </c>
      <c r="AZ104" s="147">
        <f t="shared" si="36"/>
        <v>10882</v>
      </c>
      <c r="BA104" s="147">
        <f t="shared" si="36"/>
        <v>926</v>
      </c>
      <c r="BB104" s="147">
        <f t="shared" si="36"/>
        <v>93</v>
      </c>
      <c r="BC104" s="147">
        <f t="shared" si="36"/>
        <v>1019</v>
      </c>
      <c r="BD104" s="147">
        <f t="shared" si="36"/>
        <v>745</v>
      </c>
      <c r="BE104" s="147">
        <f t="shared" si="36"/>
        <v>349</v>
      </c>
      <c r="BF104" s="147">
        <f t="shared" si="36"/>
        <v>8454</v>
      </c>
      <c r="BG104" s="147">
        <f t="shared" si="36"/>
        <v>760</v>
      </c>
      <c r="BH104" s="147">
        <f t="shared" si="36"/>
        <v>55</v>
      </c>
      <c r="BI104" s="147">
        <f t="shared" si="36"/>
        <v>815</v>
      </c>
      <c r="BJ104" s="147">
        <f t="shared" si="36"/>
        <v>896</v>
      </c>
      <c r="BK104" s="147">
        <f t="shared" si="36"/>
        <v>16399</v>
      </c>
      <c r="BL104" s="147">
        <f t="shared" si="36"/>
        <v>1524</v>
      </c>
      <c r="BM104" s="147">
        <f t="shared" si="36"/>
        <v>173</v>
      </c>
      <c r="BN104" s="147">
        <f t="shared" si="36"/>
        <v>1697</v>
      </c>
      <c r="BO104" s="147">
        <f t="shared" si="36"/>
        <v>516</v>
      </c>
      <c r="BP104" s="147">
        <f t="shared" si="36"/>
        <v>10897</v>
      </c>
      <c r="BQ104" s="147">
        <f t="shared" si="36"/>
        <v>1200</v>
      </c>
      <c r="BR104" s="147">
        <f t="shared" si="36"/>
        <v>146</v>
      </c>
      <c r="BS104" s="147">
        <f t="shared" si="36"/>
        <v>1346</v>
      </c>
      <c r="BT104" s="147">
        <f t="shared" si="36"/>
        <v>1121</v>
      </c>
      <c r="BU104" s="147">
        <f t="shared" si="36"/>
        <v>0</v>
      </c>
      <c r="BV104" s="147">
        <f t="shared" si="36"/>
        <v>0</v>
      </c>
      <c r="BW104" s="147">
        <f t="shared" si="25"/>
        <v>59</v>
      </c>
      <c r="BX104" s="147">
        <f t="shared" si="26"/>
        <v>1274</v>
      </c>
      <c r="BY104" s="147">
        <f t="shared" si="27"/>
        <v>125</v>
      </c>
      <c r="BZ104" s="147">
        <f t="shared" si="28"/>
        <v>40</v>
      </c>
      <c r="CA104" s="148">
        <f t="shared" si="29"/>
        <v>1</v>
      </c>
      <c r="CB104" s="296" t="s">
        <v>212</v>
      </c>
      <c r="CC104" s="311" t="s">
        <v>849</v>
      </c>
      <c r="CD104" s="298" t="s">
        <v>850</v>
      </c>
      <c r="CE104" s="299">
        <v>20969.873489812773</v>
      </c>
      <c r="CF104" s="149">
        <v>1233</v>
      </c>
      <c r="CG104" s="149">
        <v>60</v>
      </c>
      <c r="CH104" s="144">
        <v>1214</v>
      </c>
      <c r="CI104" s="144">
        <v>60</v>
      </c>
      <c r="CJ104" s="144">
        <v>19</v>
      </c>
      <c r="CK104" s="144">
        <v>0</v>
      </c>
      <c r="CL104" s="150">
        <f t="shared" si="30"/>
        <v>41</v>
      </c>
      <c r="CM104" s="150">
        <f t="shared" si="31"/>
        <v>-1</v>
      </c>
      <c r="CN104" s="300">
        <v>20943.72974494263</v>
      </c>
      <c r="CO104" s="286">
        <v>15231.279211089626</v>
      </c>
      <c r="CP104" s="148">
        <f t="shared" si="35"/>
        <v>1</v>
      </c>
      <c r="CQ104" s="151" t="s">
        <v>33</v>
      </c>
      <c r="CR104" s="151" t="s">
        <v>850</v>
      </c>
      <c r="CS104" s="151" t="s">
        <v>1151</v>
      </c>
      <c r="CT104" s="151" t="s">
        <v>212</v>
      </c>
      <c r="CU104" s="151" t="s">
        <v>1294</v>
      </c>
      <c r="CV104" s="152">
        <v>351</v>
      </c>
      <c r="CW104" s="153">
        <v>3</v>
      </c>
      <c r="CX104" s="153">
        <v>14</v>
      </c>
      <c r="CY104" s="153">
        <v>28</v>
      </c>
      <c r="CZ104" s="153">
        <v>1</v>
      </c>
      <c r="DA104" s="154">
        <v>29</v>
      </c>
      <c r="DB104" s="155">
        <v>594</v>
      </c>
      <c r="DC104" s="156">
        <v>15</v>
      </c>
      <c r="DD104" s="156">
        <v>30</v>
      </c>
      <c r="DE104" s="156">
        <v>50</v>
      </c>
      <c r="DF104" s="156">
        <v>6</v>
      </c>
      <c r="DG104" s="156">
        <v>0</v>
      </c>
      <c r="DH104" s="156">
        <v>0</v>
      </c>
      <c r="DI104" s="157">
        <v>56</v>
      </c>
      <c r="DJ104" s="158">
        <v>360</v>
      </c>
      <c r="DK104" s="159">
        <v>7</v>
      </c>
      <c r="DL104" s="159">
        <v>15</v>
      </c>
      <c r="DM104" s="159">
        <v>29</v>
      </c>
      <c r="DN104" s="159">
        <v>4</v>
      </c>
      <c r="DO104" s="159">
        <v>0</v>
      </c>
      <c r="DP104" s="159">
        <v>0</v>
      </c>
      <c r="DQ104" s="160">
        <v>33</v>
      </c>
      <c r="DR104" s="161">
        <v>0</v>
      </c>
      <c r="DS104" s="162">
        <v>0</v>
      </c>
      <c r="DT104" s="162">
        <v>0</v>
      </c>
      <c r="DU104" s="162">
        <v>0</v>
      </c>
      <c r="DV104" s="162">
        <v>0</v>
      </c>
      <c r="DW104" s="163">
        <v>0</v>
      </c>
      <c r="DX104" s="164">
        <v>1305</v>
      </c>
      <c r="DY104" s="165">
        <v>25</v>
      </c>
      <c r="DZ104" s="165">
        <v>59</v>
      </c>
      <c r="EA104" s="166">
        <v>107</v>
      </c>
      <c r="EB104" s="166">
        <v>11</v>
      </c>
      <c r="EC104" s="166">
        <v>0</v>
      </c>
      <c r="ED104" s="166">
        <v>0</v>
      </c>
      <c r="EE104" s="167">
        <v>118</v>
      </c>
      <c r="EF104" s="168"/>
      <c r="EG104" s="168"/>
      <c r="EH104" s="169"/>
      <c r="EI104" s="169"/>
      <c r="EJ104" s="169"/>
      <c r="EK104" s="169"/>
      <c r="EL104" s="169"/>
      <c r="EM104" s="169"/>
      <c r="EN104" s="169"/>
      <c r="EO104" s="169"/>
      <c r="EP104" s="169"/>
      <c r="EQ104" s="169"/>
      <c r="ER104" s="169"/>
      <c r="ES104" s="169"/>
      <c r="ET104" s="170">
        <v>4943.523190161084</v>
      </c>
      <c r="EU104" s="170">
        <v>6905.114953830243</v>
      </c>
      <c r="EV104" s="171">
        <v>11848.638143991328</v>
      </c>
      <c r="EW104" s="168">
        <v>1</v>
      </c>
      <c r="EX104" s="168">
        <v>1</v>
      </c>
      <c r="EY104" s="168">
        <v>1</v>
      </c>
      <c r="EZ104" s="168">
        <v>1</v>
      </c>
      <c r="FA104" s="172">
        <f t="shared" si="32"/>
        <v>31</v>
      </c>
      <c r="FB104" s="172">
        <f t="shared" si="33"/>
        <v>0</v>
      </c>
      <c r="FC104" s="286">
        <f>(CO104+FA104*Foglio1!$L$17+Foglio1!$I$17*base!FB104)*(1-Foglio1!$L$27)</f>
        <v>11822.572817794828</v>
      </c>
      <c r="FD104" s="206"/>
      <c r="FE104" s="206"/>
      <c r="FF104" s="206"/>
      <c r="FH104" s="206"/>
      <c r="FI104" s="206"/>
      <c r="FJ104" s="206"/>
      <c r="FK104" s="206"/>
      <c r="FL104" s="206"/>
      <c r="FM104" s="206"/>
      <c r="FN104" s="206"/>
      <c r="FO104" s="206"/>
      <c r="FP104" s="206"/>
      <c r="FQ104" s="206"/>
      <c r="FR104" s="206"/>
      <c r="FS104" s="206"/>
      <c r="FT104" s="206"/>
      <c r="FU104" s="206"/>
      <c r="FV104" s="206"/>
      <c r="FW104" s="206"/>
    </row>
    <row r="105" spans="1:163" s="208" customFormat="1" ht="24.75" customHeight="1">
      <c r="A105" s="315"/>
      <c r="B105" s="315"/>
      <c r="C105" s="315"/>
      <c r="D105" s="316"/>
      <c r="E105" s="317" t="s">
        <v>1379</v>
      </c>
      <c r="F105" s="317"/>
      <c r="G105" s="318">
        <f aca="true" t="shared" si="37" ref="G105:AL105">SUM(G55:G104)</f>
        <v>349</v>
      </c>
      <c r="H105" s="318">
        <f t="shared" si="37"/>
        <v>8116</v>
      </c>
      <c r="I105" s="318">
        <f t="shared" si="37"/>
        <v>636</v>
      </c>
      <c r="J105" s="318">
        <f t="shared" si="37"/>
        <v>19</v>
      </c>
      <c r="K105" s="318">
        <f t="shared" si="37"/>
        <v>655</v>
      </c>
      <c r="L105" s="318">
        <f t="shared" si="37"/>
        <v>896</v>
      </c>
      <c r="M105" s="318">
        <f t="shared" si="37"/>
        <v>16333</v>
      </c>
      <c r="N105" s="318">
        <f t="shared" si="37"/>
        <v>1323</v>
      </c>
      <c r="O105" s="318">
        <f t="shared" si="37"/>
        <v>61</v>
      </c>
      <c r="P105" s="318">
        <f t="shared" si="37"/>
        <v>1384</v>
      </c>
      <c r="Q105" s="318">
        <f t="shared" si="37"/>
        <v>516</v>
      </c>
      <c r="R105" s="318">
        <f t="shared" si="37"/>
        <v>10882</v>
      </c>
      <c r="S105" s="318">
        <f t="shared" si="37"/>
        <v>926</v>
      </c>
      <c r="T105" s="318">
        <f t="shared" si="37"/>
        <v>93</v>
      </c>
      <c r="U105" s="318">
        <f t="shared" si="37"/>
        <v>1019</v>
      </c>
      <c r="V105" s="318">
        <f t="shared" si="37"/>
        <v>745</v>
      </c>
      <c r="W105" s="318">
        <f t="shared" si="37"/>
        <v>349</v>
      </c>
      <c r="X105" s="318">
        <f t="shared" si="37"/>
        <v>8454</v>
      </c>
      <c r="Y105" s="318">
        <f t="shared" si="37"/>
        <v>760</v>
      </c>
      <c r="Z105" s="318">
        <f t="shared" si="37"/>
        <v>55</v>
      </c>
      <c r="AA105" s="318">
        <f t="shared" si="37"/>
        <v>815</v>
      </c>
      <c r="AB105" s="318">
        <f t="shared" si="37"/>
        <v>896</v>
      </c>
      <c r="AC105" s="318">
        <f t="shared" si="37"/>
        <v>16399</v>
      </c>
      <c r="AD105" s="318">
        <f t="shared" si="37"/>
        <v>1524</v>
      </c>
      <c r="AE105" s="318">
        <f t="shared" si="37"/>
        <v>173</v>
      </c>
      <c r="AF105" s="318">
        <f t="shared" si="37"/>
        <v>1697</v>
      </c>
      <c r="AG105" s="318">
        <f t="shared" si="37"/>
        <v>516</v>
      </c>
      <c r="AH105" s="318">
        <f t="shared" si="37"/>
        <v>10897</v>
      </c>
      <c r="AI105" s="318">
        <f t="shared" si="37"/>
        <v>1200</v>
      </c>
      <c r="AJ105" s="318">
        <f t="shared" si="37"/>
        <v>146</v>
      </c>
      <c r="AK105" s="318">
        <f t="shared" si="37"/>
        <v>1346</v>
      </c>
      <c r="AL105" s="318">
        <f t="shared" si="37"/>
        <v>1121</v>
      </c>
      <c r="AM105" s="318">
        <f aca="true" t="shared" si="38" ref="AM105:BR105">SUM(AM55:AM104)</f>
        <v>0</v>
      </c>
      <c r="AN105" s="318">
        <f t="shared" si="38"/>
        <v>0</v>
      </c>
      <c r="AO105" s="318">
        <f t="shared" si="38"/>
        <v>349</v>
      </c>
      <c r="AP105" s="318">
        <f t="shared" si="38"/>
        <v>8116</v>
      </c>
      <c r="AQ105" s="318">
        <f t="shared" si="38"/>
        <v>636</v>
      </c>
      <c r="AR105" s="318">
        <f t="shared" si="38"/>
        <v>19</v>
      </c>
      <c r="AS105" s="318">
        <f t="shared" si="38"/>
        <v>655</v>
      </c>
      <c r="AT105" s="318">
        <f t="shared" si="38"/>
        <v>896</v>
      </c>
      <c r="AU105" s="318">
        <f t="shared" si="38"/>
        <v>16333</v>
      </c>
      <c r="AV105" s="318">
        <f t="shared" si="38"/>
        <v>1323</v>
      </c>
      <c r="AW105" s="318">
        <f t="shared" si="38"/>
        <v>61</v>
      </c>
      <c r="AX105" s="318">
        <f t="shared" si="38"/>
        <v>1384</v>
      </c>
      <c r="AY105" s="318">
        <f t="shared" si="38"/>
        <v>516</v>
      </c>
      <c r="AZ105" s="318">
        <f t="shared" si="38"/>
        <v>10882</v>
      </c>
      <c r="BA105" s="318">
        <f t="shared" si="38"/>
        <v>926</v>
      </c>
      <c r="BB105" s="318">
        <f t="shared" si="38"/>
        <v>93</v>
      </c>
      <c r="BC105" s="318">
        <f t="shared" si="38"/>
        <v>1019</v>
      </c>
      <c r="BD105" s="318">
        <f t="shared" si="38"/>
        <v>745</v>
      </c>
      <c r="BE105" s="318">
        <f t="shared" si="38"/>
        <v>349</v>
      </c>
      <c r="BF105" s="318">
        <f t="shared" si="38"/>
        <v>8454</v>
      </c>
      <c r="BG105" s="318">
        <f t="shared" si="38"/>
        <v>760</v>
      </c>
      <c r="BH105" s="318">
        <f t="shared" si="38"/>
        <v>55</v>
      </c>
      <c r="BI105" s="318">
        <f t="shared" si="38"/>
        <v>815</v>
      </c>
      <c r="BJ105" s="318">
        <f t="shared" si="38"/>
        <v>896</v>
      </c>
      <c r="BK105" s="318">
        <f t="shared" si="38"/>
        <v>16399</v>
      </c>
      <c r="BL105" s="318">
        <f t="shared" si="38"/>
        <v>1524</v>
      </c>
      <c r="BM105" s="318">
        <f t="shared" si="38"/>
        <v>173</v>
      </c>
      <c r="BN105" s="318">
        <f t="shared" si="38"/>
        <v>1697</v>
      </c>
      <c r="BO105" s="318">
        <f t="shared" si="38"/>
        <v>516</v>
      </c>
      <c r="BP105" s="318">
        <f t="shared" si="38"/>
        <v>10897</v>
      </c>
      <c r="BQ105" s="318">
        <f t="shared" si="38"/>
        <v>1200</v>
      </c>
      <c r="BR105" s="318">
        <f t="shared" si="38"/>
        <v>146</v>
      </c>
      <c r="BS105" s="318">
        <f aca="true" t="shared" si="39" ref="BS105:CX105">SUM(BS55:BS104)</f>
        <v>1346</v>
      </c>
      <c r="BT105" s="318">
        <f t="shared" si="39"/>
        <v>1121</v>
      </c>
      <c r="BU105" s="318">
        <f t="shared" si="39"/>
        <v>0</v>
      </c>
      <c r="BV105" s="318">
        <f t="shared" si="39"/>
        <v>0</v>
      </c>
      <c r="BW105" s="318">
        <f t="shared" si="39"/>
        <v>1761</v>
      </c>
      <c r="BX105" s="318">
        <f t="shared" si="39"/>
        <v>35750</v>
      </c>
      <c r="BY105" s="318">
        <f t="shared" si="39"/>
        <v>3858</v>
      </c>
      <c r="BZ105" s="318">
        <f t="shared" si="39"/>
        <v>1121</v>
      </c>
      <c r="CA105" s="318">
        <f t="shared" si="39"/>
        <v>50</v>
      </c>
      <c r="CB105" s="318">
        <f t="shared" si="39"/>
        <v>0</v>
      </c>
      <c r="CC105" s="318">
        <f t="shared" si="39"/>
        <v>0</v>
      </c>
      <c r="CD105" s="318">
        <f t="shared" si="39"/>
        <v>0</v>
      </c>
      <c r="CE105" s="318">
        <f t="shared" si="39"/>
        <v>620089.8473220137</v>
      </c>
      <c r="CF105" s="318">
        <f t="shared" si="39"/>
        <v>35820</v>
      </c>
      <c r="CG105" s="318">
        <f t="shared" si="39"/>
        <v>1774</v>
      </c>
      <c r="CH105" s="318">
        <f t="shared" si="39"/>
        <v>35545</v>
      </c>
      <c r="CI105" s="318">
        <f t="shared" si="39"/>
        <v>1774</v>
      </c>
      <c r="CJ105" s="318">
        <f t="shared" si="39"/>
        <v>275</v>
      </c>
      <c r="CK105" s="318">
        <f t="shared" si="39"/>
        <v>0</v>
      </c>
      <c r="CL105" s="318">
        <f t="shared" si="39"/>
        <v>-70</v>
      </c>
      <c r="CM105" s="318">
        <f t="shared" si="39"/>
        <v>-13</v>
      </c>
      <c r="CN105" s="318">
        <f t="shared" si="39"/>
        <v>616082.7631985657</v>
      </c>
      <c r="CO105" s="318">
        <f t="shared" si="39"/>
        <v>445239.9696579715</v>
      </c>
      <c r="CP105" s="318">
        <f t="shared" si="39"/>
        <v>50</v>
      </c>
      <c r="CQ105" s="318">
        <f t="shared" si="39"/>
        <v>0</v>
      </c>
      <c r="CR105" s="318">
        <f t="shared" si="39"/>
        <v>0</v>
      </c>
      <c r="CS105" s="318">
        <f t="shared" si="39"/>
        <v>0</v>
      </c>
      <c r="CT105" s="318">
        <f t="shared" si="39"/>
        <v>0</v>
      </c>
      <c r="CU105" s="318">
        <f t="shared" si="39"/>
        <v>0</v>
      </c>
      <c r="CV105" s="318">
        <f t="shared" si="39"/>
        <v>8377</v>
      </c>
      <c r="CW105" s="318">
        <f t="shared" si="39"/>
        <v>88</v>
      </c>
      <c r="CX105" s="318">
        <f t="shared" si="39"/>
        <v>349</v>
      </c>
      <c r="CY105" s="318">
        <f aca="true" t="shared" si="40" ref="CY105:ED105">SUM(CY55:CY104)</f>
        <v>702</v>
      </c>
      <c r="CZ105" s="318">
        <f t="shared" si="40"/>
        <v>42</v>
      </c>
      <c r="DA105" s="318">
        <f t="shared" si="40"/>
        <v>744</v>
      </c>
      <c r="DB105" s="318">
        <f t="shared" si="40"/>
        <v>16593</v>
      </c>
      <c r="DC105" s="318">
        <f t="shared" si="40"/>
        <v>386</v>
      </c>
      <c r="DD105" s="318">
        <f t="shared" si="40"/>
        <v>898</v>
      </c>
      <c r="DE105" s="318">
        <f t="shared" si="40"/>
        <v>1417</v>
      </c>
      <c r="DF105" s="318">
        <f t="shared" si="40"/>
        <v>155</v>
      </c>
      <c r="DG105" s="318">
        <f t="shared" si="40"/>
        <v>0</v>
      </c>
      <c r="DH105" s="318">
        <f t="shared" si="40"/>
        <v>6</v>
      </c>
      <c r="DI105" s="318">
        <f t="shared" si="40"/>
        <v>1578</v>
      </c>
      <c r="DJ105" s="318">
        <f t="shared" si="40"/>
        <v>10735</v>
      </c>
      <c r="DK105" s="318">
        <f t="shared" si="40"/>
        <v>267</v>
      </c>
      <c r="DL105" s="318">
        <f t="shared" si="40"/>
        <v>507</v>
      </c>
      <c r="DM105" s="318">
        <f t="shared" si="40"/>
        <v>961</v>
      </c>
      <c r="DN105" s="318">
        <f t="shared" si="40"/>
        <v>135</v>
      </c>
      <c r="DO105" s="318">
        <f t="shared" si="40"/>
        <v>0</v>
      </c>
      <c r="DP105" s="318">
        <f t="shared" si="40"/>
        <v>19</v>
      </c>
      <c r="DQ105" s="318">
        <f t="shared" si="40"/>
        <v>1115</v>
      </c>
      <c r="DR105" s="318">
        <f t="shared" si="40"/>
        <v>0</v>
      </c>
      <c r="DS105" s="318">
        <f t="shared" si="40"/>
        <v>0</v>
      </c>
      <c r="DT105" s="318">
        <f t="shared" si="40"/>
        <v>0</v>
      </c>
      <c r="DU105" s="318">
        <f t="shared" si="40"/>
        <v>0</v>
      </c>
      <c r="DV105" s="318">
        <f t="shared" si="40"/>
        <v>0</v>
      </c>
      <c r="DW105" s="318">
        <f t="shared" si="40"/>
        <v>0</v>
      </c>
      <c r="DX105" s="318">
        <f t="shared" si="40"/>
        <v>35705</v>
      </c>
      <c r="DY105" s="318">
        <f t="shared" si="40"/>
        <v>741</v>
      </c>
      <c r="DZ105" s="318">
        <f t="shared" si="40"/>
        <v>1754</v>
      </c>
      <c r="EA105" s="318">
        <f t="shared" si="40"/>
        <v>3080</v>
      </c>
      <c r="EB105" s="318">
        <f t="shared" si="40"/>
        <v>332</v>
      </c>
      <c r="EC105" s="318">
        <f t="shared" si="40"/>
        <v>0</v>
      </c>
      <c r="ED105" s="318">
        <f t="shared" si="40"/>
        <v>25</v>
      </c>
      <c r="EE105" s="318">
        <f aca="true" t="shared" si="41" ref="EE105:FC105">SUM(EE55:EE104)</f>
        <v>3437</v>
      </c>
      <c r="EF105" s="318">
        <f t="shared" si="41"/>
        <v>0</v>
      </c>
      <c r="EG105" s="318">
        <f t="shared" si="41"/>
        <v>0</v>
      </c>
      <c r="EH105" s="318">
        <f t="shared" si="41"/>
        <v>0</v>
      </c>
      <c r="EI105" s="318">
        <f t="shared" si="41"/>
        <v>0</v>
      </c>
      <c r="EJ105" s="318">
        <f t="shared" si="41"/>
        <v>0</v>
      </c>
      <c r="EK105" s="318">
        <f t="shared" si="41"/>
        <v>0</v>
      </c>
      <c r="EL105" s="318">
        <f t="shared" si="41"/>
        <v>0</v>
      </c>
      <c r="EM105" s="318">
        <f t="shared" si="41"/>
        <v>0</v>
      </c>
      <c r="EN105" s="318">
        <f t="shared" si="41"/>
        <v>0</v>
      </c>
      <c r="EO105" s="318">
        <f t="shared" si="41"/>
        <v>0</v>
      </c>
      <c r="EP105" s="318">
        <f t="shared" si="41"/>
        <v>0</v>
      </c>
      <c r="EQ105" s="318">
        <f t="shared" si="41"/>
        <v>0</v>
      </c>
      <c r="ER105" s="318">
        <f t="shared" si="41"/>
        <v>0</v>
      </c>
      <c r="ES105" s="318">
        <f t="shared" si="41"/>
        <v>0</v>
      </c>
      <c r="ET105" s="318">
        <f t="shared" si="41"/>
        <v>136813.34368210277</v>
      </c>
      <c r="EU105" s="318">
        <f t="shared" si="41"/>
        <v>207528.88730668806</v>
      </c>
      <c r="EV105" s="318">
        <f t="shared" si="41"/>
        <v>344342.2309887908</v>
      </c>
      <c r="EW105" s="318">
        <f t="shared" si="41"/>
        <v>50</v>
      </c>
      <c r="EX105" s="318">
        <f t="shared" si="41"/>
        <v>50</v>
      </c>
      <c r="EY105" s="318">
        <f t="shared" si="41"/>
        <v>50</v>
      </c>
      <c r="EZ105" s="318">
        <f t="shared" si="41"/>
        <v>50</v>
      </c>
      <c r="FA105" s="318">
        <f t="shared" si="41"/>
        <v>-45</v>
      </c>
      <c r="FB105" s="318">
        <f t="shared" si="41"/>
        <v>-7</v>
      </c>
      <c r="FC105" s="295">
        <f t="shared" si="41"/>
        <v>342158.54686126614</v>
      </c>
      <c r="FG105" s="209"/>
    </row>
    <row r="106" spans="1:179" s="213" customFormat="1" ht="24.75" customHeight="1">
      <c r="A106" s="145">
        <v>99</v>
      </c>
      <c r="B106" s="319" t="str">
        <f t="shared" si="34"/>
        <v>IC</v>
      </c>
      <c r="C106" s="319" t="s">
        <v>214</v>
      </c>
      <c r="D106" s="320" t="s">
        <v>215</v>
      </c>
      <c r="E106" s="321" t="s">
        <v>660</v>
      </c>
      <c r="F106" s="321" t="s">
        <v>216</v>
      </c>
      <c r="G106" s="322">
        <v>6</v>
      </c>
      <c r="H106" s="322">
        <v>124</v>
      </c>
      <c r="I106" s="322">
        <v>12</v>
      </c>
      <c r="J106" s="322">
        <v>0</v>
      </c>
      <c r="K106" s="322">
        <f aca="true" t="shared" si="42" ref="K106:K116">SUM(I106:J106)</f>
        <v>12</v>
      </c>
      <c r="L106" s="322">
        <v>8</v>
      </c>
      <c r="M106" s="322">
        <v>119</v>
      </c>
      <c r="N106" s="322">
        <v>14</v>
      </c>
      <c r="O106" s="322">
        <v>1</v>
      </c>
      <c r="P106" s="322">
        <f aca="true" t="shared" si="43" ref="P106:P116">SUM(N106:O106)</f>
        <v>15</v>
      </c>
      <c r="Q106" s="322">
        <v>5</v>
      </c>
      <c r="R106" s="322">
        <v>85</v>
      </c>
      <c r="S106" s="322">
        <v>14</v>
      </c>
      <c r="T106" s="322"/>
      <c r="U106" s="322">
        <f aca="true" t="shared" si="44" ref="U106:U112">SUM(S106:T106)</f>
        <v>14</v>
      </c>
      <c r="V106" s="322">
        <v>18</v>
      </c>
      <c r="W106" s="322">
        <v>6</v>
      </c>
      <c r="X106" s="322">
        <v>129</v>
      </c>
      <c r="Y106" s="322">
        <v>13</v>
      </c>
      <c r="Z106" s="322">
        <v>0</v>
      </c>
      <c r="AA106" s="322">
        <f aca="true" t="shared" si="45" ref="AA106:AA116">SUM(Y106:Z106)</f>
        <v>13</v>
      </c>
      <c r="AB106" s="322">
        <v>8</v>
      </c>
      <c r="AC106" s="322">
        <v>125</v>
      </c>
      <c r="AD106" s="322">
        <v>14</v>
      </c>
      <c r="AE106" s="322">
        <v>1</v>
      </c>
      <c r="AF106" s="322">
        <f aca="true" t="shared" si="46" ref="AF106:AF116">SUM(AD106:AE106)</f>
        <v>15</v>
      </c>
      <c r="AG106" s="322">
        <v>5</v>
      </c>
      <c r="AH106" s="322">
        <v>86</v>
      </c>
      <c r="AI106" s="322">
        <v>16</v>
      </c>
      <c r="AJ106" s="322">
        <v>1</v>
      </c>
      <c r="AK106" s="322">
        <f aca="true" t="shared" si="47" ref="AK106:AK112">SUM(AI106:AJ106)</f>
        <v>17</v>
      </c>
      <c r="AL106" s="322">
        <v>18</v>
      </c>
      <c r="AM106" s="322"/>
      <c r="AN106" s="322"/>
      <c r="AO106" s="323"/>
      <c r="AP106" s="323"/>
      <c r="AQ106" s="323"/>
      <c r="AR106" s="323"/>
      <c r="AS106" s="323"/>
      <c r="AT106" s="323"/>
      <c r="AU106" s="323"/>
      <c r="AV106" s="323"/>
      <c r="AW106" s="323"/>
      <c r="AX106" s="323"/>
      <c r="AY106" s="323"/>
      <c r="AZ106" s="323"/>
      <c r="BA106" s="323"/>
      <c r="BB106" s="323"/>
      <c r="BC106" s="323"/>
      <c r="BD106" s="323"/>
      <c r="BE106" s="323"/>
      <c r="BF106" s="323"/>
      <c r="BG106" s="323"/>
      <c r="BH106" s="323"/>
      <c r="BI106" s="323"/>
      <c r="BJ106" s="323"/>
      <c r="BK106" s="323"/>
      <c r="BL106" s="323"/>
      <c r="BM106" s="323"/>
      <c r="BN106" s="323"/>
      <c r="BO106" s="323"/>
      <c r="BP106" s="323"/>
      <c r="BQ106" s="323"/>
      <c r="BR106" s="323"/>
      <c r="BS106" s="323"/>
      <c r="BT106" s="323"/>
      <c r="BU106" s="323"/>
      <c r="BV106" s="323"/>
      <c r="BW106" s="147">
        <f t="shared" si="25"/>
        <v>19</v>
      </c>
      <c r="BX106" s="147">
        <f t="shared" si="26"/>
        <v>340</v>
      </c>
      <c r="BY106" s="147">
        <f t="shared" si="27"/>
        <v>45</v>
      </c>
      <c r="BZ106" s="147">
        <f t="shared" si="28"/>
        <v>18</v>
      </c>
      <c r="CA106" s="148">
        <f t="shared" si="29"/>
        <v>1</v>
      </c>
      <c r="CB106" s="296" t="s">
        <v>215</v>
      </c>
      <c r="CC106" s="324" t="s">
        <v>915</v>
      </c>
      <c r="CD106" s="298" t="s">
        <v>916</v>
      </c>
      <c r="CE106" s="300">
        <v>6974.883579170773</v>
      </c>
      <c r="CF106" s="149">
        <v>340</v>
      </c>
      <c r="CG106" s="149">
        <v>21</v>
      </c>
      <c r="CH106" s="144">
        <v>346</v>
      </c>
      <c r="CI106" s="144">
        <v>22</v>
      </c>
      <c r="CJ106" s="144">
        <v>-6</v>
      </c>
      <c r="CK106" s="144">
        <v>-1</v>
      </c>
      <c r="CL106" s="150">
        <f t="shared" si="30"/>
        <v>0</v>
      </c>
      <c r="CM106" s="150">
        <f t="shared" si="31"/>
        <v>-2</v>
      </c>
      <c r="CN106" s="300">
        <v>6479.37560099439</v>
      </c>
      <c r="CO106" s="286">
        <v>4478.151619738207</v>
      </c>
      <c r="CP106" s="148">
        <f t="shared" si="35"/>
        <v>1</v>
      </c>
      <c r="CQ106" s="151" t="s">
        <v>34</v>
      </c>
      <c r="CR106" s="151" t="s">
        <v>916</v>
      </c>
      <c r="CS106" s="151" t="s">
        <v>1151</v>
      </c>
      <c r="CT106" s="151" t="s">
        <v>215</v>
      </c>
      <c r="CU106" s="151" t="s">
        <v>1313</v>
      </c>
      <c r="CV106" s="152">
        <v>141</v>
      </c>
      <c r="CW106" s="153">
        <v>1</v>
      </c>
      <c r="CX106" s="153">
        <v>6</v>
      </c>
      <c r="CY106" s="153">
        <v>12</v>
      </c>
      <c r="CZ106" s="153">
        <v>0</v>
      </c>
      <c r="DA106" s="154">
        <v>12</v>
      </c>
      <c r="DB106" s="155">
        <v>115</v>
      </c>
      <c r="DC106" s="156">
        <v>1</v>
      </c>
      <c r="DD106" s="156">
        <v>8</v>
      </c>
      <c r="DE106" s="156">
        <v>13</v>
      </c>
      <c r="DF106" s="156">
        <v>0</v>
      </c>
      <c r="DG106" s="156">
        <v>0</v>
      </c>
      <c r="DH106" s="156">
        <v>0</v>
      </c>
      <c r="DI106" s="157">
        <v>13</v>
      </c>
      <c r="DJ106" s="158">
        <v>75</v>
      </c>
      <c r="DK106" s="159">
        <v>2</v>
      </c>
      <c r="DL106" s="159">
        <v>4</v>
      </c>
      <c r="DM106" s="159">
        <v>11</v>
      </c>
      <c r="DN106" s="159">
        <v>0</v>
      </c>
      <c r="DO106" s="159">
        <v>0</v>
      </c>
      <c r="DP106" s="159">
        <v>0</v>
      </c>
      <c r="DQ106" s="160">
        <v>11</v>
      </c>
      <c r="DR106" s="161">
        <v>0</v>
      </c>
      <c r="DS106" s="162">
        <v>0</v>
      </c>
      <c r="DT106" s="162">
        <v>0</v>
      </c>
      <c r="DU106" s="162">
        <v>0</v>
      </c>
      <c r="DV106" s="162">
        <v>0</v>
      </c>
      <c r="DW106" s="163">
        <v>0</v>
      </c>
      <c r="DX106" s="164">
        <v>331</v>
      </c>
      <c r="DY106" s="165">
        <v>4</v>
      </c>
      <c r="DZ106" s="165">
        <v>18</v>
      </c>
      <c r="EA106" s="166">
        <v>36</v>
      </c>
      <c r="EB106" s="166">
        <v>0</v>
      </c>
      <c r="EC106" s="166">
        <v>0</v>
      </c>
      <c r="ED106" s="166">
        <v>0</v>
      </c>
      <c r="EE106" s="167">
        <v>36</v>
      </c>
      <c r="EF106" s="168"/>
      <c r="EG106" s="168"/>
      <c r="EH106" s="169"/>
      <c r="EI106" s="169"/>
      <c r="EJ106" s="169"/>
      <c r="EK106" s="169"/>
      <c r="EL106" s="169"/>
      <c r="EM106" s="169"/>
      <c r="EN106" s="169"/>
      <c r="EO106" s="169"/>
      <c r="EP106" s="169"/>
      <c r="EQ106" s="169"/>
      <c r="ER106" s="169"/>
      <c r="ES106" s="169"/>
      <c r="ET106" s="170">
        <v>1212.1065446079815</v>
      </c>
      <c r="EU106" s="170">
        <v>2100.9883058167197</v>
      </c>
      <c r="EV106" s="171">
        <v>3313.0948504247012</v>
      </c>
      <c r="EW106" s="168">
        <v>1</v>
      </c>
      <c r="EX106" s="168">
        <v>1</v>
      </c>
      <c r="EY106" s="168">
        <v>1</v>
      </c>
      <c r="EZ106" s="168">
        <v>1</v>
      </c>
      <c r="FA106" s="172">
        <f t="shared" si="32"/>
        <v>-9</v>
      </c>
      <c r="FB106" s="172">
        <f t="shared" si="33"/>
        <v>-1</v>
      </c>
      <c r="FC106" s="286">
        <f>(CO106+FA106*Foglio1!$L$17+Foglio1!$I$17*base!FB106)*(1-Foglio1!$L$27)</f>
        <v>3331.7048402726114</v>
      </c>
      <c r="FD106" s="212"/>
      <c r="FE106" s="212"/>
      <c r="FF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</row>
    <row r="107" spans="1:179" s="213" customFormat="1" ht="24.75" customHeight="1">
      <c r="A107" s="145">
        <v>100</v>
      </c>
      <c r="B107" s="319" t="str">
        <f t="shared" si="34"/>
        <v>IC</v>
      </c>
      <c r="C107" s="319" t="s">
        <v>214</v>
      </c>
      <c r="D107" s="320" t="s">
        <v>217</v>
      </c>
      <c r="E107" s="321" t="s">
        <v>661</v>
      </c>
      <c r="F107" s="321" t="s">
        <v>218</v>
      </c>
      <c r="G107" s="322">
        <v>4</v>
      </c>
      <c r="H107" s="322">
        <v>98</v>
      </c>
      <c r="I107" s="322">
        <v>8</v>
      </c>
      <c r="J107" s="322">
        <v>0</v>
      </c>
      <c r="K107" s="322">
        <f t="shared" si="42"/>
        <v>8</v>
      </c>
      <c r="L107" s="322">
        <v>11</v>
      </c>
      <c r="M107" s="322">
        <v>215</v>
      </c>
      <c r="N107" s="322">
        <v>18</v>
      </c>
      <c r="O107" s="322">
        <v>1</v>
      </c>
      <c r="P107" s="322">
        <f t="shared" si="43"/>
        <v>19</v>
      </c>
      <c r="Q107" s="322">
        <v>5</v>
      </c>
      <c r="R107" s="322">
        <v>102</v>
      </c>
      <c r="S107" s="322">
        <v>13</v>
      </c>
      <c r="T107" s="322">
        <v>2</v>
      </c>
      <c r="U107" s="322">
        <f t="shared" si="44"/>
        <v>15</v>
      </c>
      <c r="V107" s="322">
        <v>17</v>
      </c>
      <c r="W107" s="322">
        <v>4</v>
      </c>
      <c r="X107" s="322">
        <v>100</v>
      </c>
      <c r="Y107" s="322">
        <v>8</v>
      </c>
      <c r="Z107" s="322">
        <v>1</v>
      </c>
      <c r="AA107" s="322">
        <f t="shared" si="45"/>
        <v>9</v>
      </c>
      <c r="AB107" s="322">
        <v>11</v>
      </c>
      <c r="AC107" s="322">
        <v>217</v>
      </c>
      <c r="AD107" s="322">
        <v>18</v>
      </c>
      <c r="AE107" s="322">
        <v>1</v>
      </c>
      <c r="AF107" s="322">
        <f t="shared" si="46"/>
        <v>19</v>
      </c>
      <c r="AG107" s="322">
        <v>6</v>
      </c>
      <c r="AH107" s="322">
        <v>102</v>
      </c>
      <c r="AI107" s="322">
        <v>15</v>
      </c>
      <c r="AJ107" s="322">
        <v>3</v>
      </c>
      <c r="AK107" s="322">
        <f t="shared" si="47"/>
        <v>18</v>
      </c>
      <c r="AL107" s="322">
        <v>17</v>
      </c>
      <c r="AM107" s="322"/>
      <c r="AN107" s="322"/>
      <c r="AO107" s="323"/>
      <c r="AP107" s="323"/>
      <c r="AQ107" s="323"/>
      <c r="AR107" s="323"/>
      <c r="AS107" s="323"/>
      <c r="AT107" s="323"/>
      <c r="AU107" s="323"/>
      <c r="AV107" s="323"/>
      <c r="AW107" s="323"/>
      <c r="AX107" s="323"/>
      <c r="AY107" s="323"/>
      <c r="AZ107" s="323"/>
      <c r="BA107" s="323"/>
      <c r="BB107" s="323"/>
      <c r="BC107" s="323"/>
      <c r="BD107" s="323"/>
      <c r="BE107" s="323"/>
      <c r="BF107" s="323"/>
      <c r="BG107" s="323"/>
      <c r="BH107" s="323"/>
      <c r="BI107" s="323"/>
      <c r="BJ107" s="323"/>
      <c r="BK107" s="323"/>
      <c r="BL107" s="323"/>
      <c r="BM107" s="323"/>
      <c r="BN107" s="323"/>
      <c r="BO107" s="323"/>
      <c r="BP107" s="323"/>
      <c r="BQ107" s="323"/>
      <c r="BR107" s="323"/>
      <c r="BS107" s="323"/>
      <c r="BT107" s="323"/>
      <c r="BU107" s="323"/>
      <c r="BV107" s="323"/>
      <c r="BW107" s="147">
        <f t="shared" si="25"/>
        <v>21</v>
      </c>
      <c r="BX107" s="147">
        <f t="shared" si="26"/>
        <v>419</v>
      </c>
      <c r="BY107" s="147">
        <f t="shared" si="27"/>
        <v>46</v>
      </c>
      <c r="BZ107" s="147">
        <f t="shared" si="28"/>
        <v>17</v>
      </c>
      <c r="CA107" s="148">
        <f t="shared" si="29"/>
        <v>1</v>
      </c>
      <c r="CB107" s="296" t="s">
        <v>217</v>
      </c>
      <c r="CC107" s="324" t="s">
        <v>950</v>
      </c>
      <c r="CD107" s="298" t="s">
        <v>951</v>
      </c>
      <c r="CE107" s="300">
        <v>7788.26673519822</v>
      </c>
      <c r="CF107" s="149">
        <v>427</v>
      </c>
      <c r="CG107" s="149">
        <v>21</v>
      </c>
      <c r="CH107" s="144">
        <v>449</v>
      </c>
      <c r="CI107" s="144">
        <v>22</v>
      </c>
      <c r="CJ107" s="144">
        <v>-22</v>
      </c>
      <c r="CK107" s="144">
        <v>-1</v>
      </c>
      <c r="CL107" s="150">
        <f t="shared" si="30"/>
        <v>-8</v>
      </c>
      <c r="CM107" s="150">
        <f t="shared" si="31"/>
        <v>0</v>
      </c>
      <c r="CN107" s="300">
        <v>7103.042128926299</v>
      </c>
      <c r="CO107" s="286">
        <v>5123.8982341419705</v>
      </c>
      <c r="CP107" s="148">
        <f t="shared" si="35"/>
        <v>1</v>
      </c>
      <c r="CQ107" s="151" t="s">
        <v>34</v>
      </c>
      <c r="CR107" s="151" t="s">
        <v>951</v>
      </c>
      <c r="CS107" s="151" t="s">
        <v>1151</v>
      </c>
      <c r="CT107" s="151" t="s">
        <v>217</v>
      </c>
      <c r="CU107" s="151" t="s">
        <v>1314</v>
      </c>
      <c r="CV107" s="152">
        <v>109</v>
      </c>
      <c r="CW107" s="153">
        <v>1</v>
      </c>
      <c r="CX107" s="153">
        <v>4</v>
      </c>
      <c r="CY107" s="153">
        <v>8</v>
      </c>
      <c r="CZ107" s="153">
        <v>0</v>
      </c>
      <c r="DA107" s="154">
        <v>8</v>
      </c>
      <c r="DB107" s="155">
        <v>196</v>
      </c>
      <c r="DC107" s="156">
        <v>5</v>
      </c>
      <c r="DD107" s="156">
        <v>10</v>
      </c>
      <c r="DE107" s="156">
        <v>17</v>
      </c>
      <c r="DF107" s="156">
        <v>2</v>
      </c>
      <c r="DG107" s="156">
        <v>0</v>
      </c>
      <c r="DH107" s="156">
        <v>0</v>
      </c>
      <c r="DI107" s="157">
        <v>19</v>
      </c>
      <c r="DJ107" s="158">
        <v>120</v>
      </c>
      <c r="DK107" s="159">
        <v>6</v>
      </c>
      <c r="DL107" s="159">
        <v>7</v>
      </c>
      <c r="DM107" s="159">
        <v>15</v>
      </c>
      <c r="DN107" s="159">
        <v>3</v>
      </c>
      <c r="DO107" s="159">
        <v>0</v>
      </c>
      <c r="DP107" s="159">
        <v>0</v>
      </c>
      <c r="DQ107" s="160">
        <v>18</v>
      </c>
      <c r="DR107" s="161">
        <v>0</v>
      </c>
      <c r="DS107" s="162">
        <v>0</v>
      </c>
      <c r="DT107" s="162">
        <v>0</v>
      </c>
      <c r="DU107" s="162">
        <v>0</v>
      </c>
      <c r="DV107" s="162">
        <v>0</v>
      </c>
      <c r="DW107" s="163">
        <v>0</v>
      </c>
      <c r="DX107" s="164">
        <v>425</v>
      </c>
      <c r="DY107" s="165">
        <v>12</v>
      </c>
      <c r="DZ107" s="165">
        <v>21</v>
      </c>
      <c r="EA107" s="166">
        <v>40</v>
      </c>
      <c r="EB107" s="166">
        <v>5</v>
      </c>
      <c r="EC107" s="166">
        <v>0</v>
      </c>
      <c r="ED107" s="166">
        <v>0</v>
      </c>
      <c r="EE107" s="167">
        <v>45</v>
      </c>
      <c r="EF107" s="168"/>
      <c r="EG107" s="168"/>
      <c r="EH107" s="169"/>
      <c r="EI107" s="169"/>
      <c r="EJ107" s="169"/>
      <c r="EK107" s="169"/>
      <c r="EL107" s="169"/>
      <c r="EM107" s="169"/>
      <c r="EN107" s="169"/>
      <c r="EO107" s="169"/>
      <c r="EP107" s="169"/>
      <c r="EQ107" s="169"/>
      <c r="ER107" s="169"/>
      <c r="ES107" s="169"/>
      <c r="ET107" s="170">
        <v>1615.4759310475888</v>
      </c>
      <c r="EU107" s="170">
        <v>2530.904391822861</v>
      </c>
      <c r="EV107" s="171">
        <v>4146.380322870449</v>
      </c>
      <c r="EW107" s="168">
        <v>1</v>
      </c>
      <c r="EX107" s="168">
        <v>1</v>
      </c>
      <c r="EY107" s="168">
        <v>1</v>
      </c>
      <c r="EZ107" s="168">
        <v>1</v>
      </c>
      <c r="FA107" s="172">
        <f t="shared" si="32"/>
        <v>6</v>
      </c>
      <c r="FB107" s="172">
        <f t="shared" si="33"/>
        <v>0</v>
      </c>
      <c r="FC107" s="286">
        <f>(CO107+FA107*Foglio1!$L$17+Foglio1!$I$17*base!FB107)*(1-Foglio1!$L$27)</f>
        <v>3964.1419778885497</v>
      </c>
      <c r="FD107" s="212"/>
      <c r="FE107" s="212"/>
      <c r="FF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</row>
    <row r="108" spans="1:179" s="213" customFormat="1" ht="24.75" customHeight="1">
      <c r="A108" s="145">
        <v>101</v>
      </c>
      <c r="B108" s="319" t="str">
        <f t="shared" si="34"/>
        <v>IC</v>
      </c>
      <c r="C108" s="319" t="s">
        <v>214</v>
      </c>
      <c r="D108" s="320" t="s">
        <v>219</v>
      </c>
      <c r="E108" s="321" t="s">
        <v>662</v>
      </c>
      <c r="F108" s="321" t="s">
        <v>220</v>
      </c>
      <c r="G108" s="322">
        <v>6</v>
      </c>
      <c r="H108" s="322">
        <v>131</v>
      </c>
      <c r="I108" s="322">
        <v>12</v>
      </c>
      <c r="J108" s="322">
        <v>1</v>
      </c>
      <c r="K108" s="322">
        <f t="shared" si="42"/>
        <v>13</v>
      </c>
      <c r="L108" s="322">
        <v>18</v>
      </c>
      <c r="M108" s="322">
        <v>258</v>
      </c>
      <c r="N108" s="322">
        <v>29</v>
      </c>
      <c r="O108" s="322">
        <v>1</v>
      </c>
      <c r="P108" s="322">
        <f t="shared" si="43"/>
        <v>30</v>
      </c>
      <c r="Q108" s="322">
        <v>7</v>
      </c>
      <c r="R108" s="322">
        <v>135</v>
      </c>
      <c r="S108" s="322">
        <v>15</v>
      </c>
      <c r="T108" s="322">
        <v>1</v>
      </c>
      <c r="U108" s="322">
        <f t="shared" si="44"/>
        <v>16</v>
      </c>
      <c r="V108" s="322">
        <v>26</v>
      </c>
      <c r="W108" s="322">
        <v>6</v>
      </c>
      <c r="X108" s="322">
        <v>137</v>
      </c>
      <c r="Y108" s="322">
        <v>12</v>
      </c>
      <c r="Z108" s="322">
        <v>1</v>
      </c>
      <c r="AA108" s="322">
        <f t="shared" si="45"/>
        <v>13</v>
      </c>
      <c r="AB108" s="322">
        <v>18</v>
      </c>
      <c r="AC108" s="322">
        <v>253</v>
      </c>
      <c r="AD108" s="322">
        <v>30</v>
      </c>
      <c r="AE108" s="322">
        <v>2</v>
      </c>
      <c r="AF108" s="322">
        <f t="shared" si="46"/>
        <v>32</v>
      </c>
      <c r="AG108" s="322">
        <v>7</v>
      </c>
      <c r="AH108" s="322">
        <v>144</v>
      </c>
      <c r="AI108" s="322">
        <v>23</v>
      </c>
      <c r="AJ108" s="322">
        <v>2</v>
      </c>
      <c r="AK108" s="322">
        <f t="shared" si="47"/>
        <v>25</v>
      </c>
      <c r="AL108" s="322">
        <v>26</v>
      </c>
      <c r="AM108" s="322"/>
      <c r="AN108" s="322"/>
      <c r="AO108" s="323"/>
      <c r="AP108" s="323"/>
      <c r="AQ108" s="323"/>
      <c r="AR108" s="323"/>
      <c r="AS108" s="323"/>
      <c r="AT108" s="323"/>
      <c r="AU108" s="323"/>
      <c r="AV108" s="323"/>
      <c r="AW108" s="323"/>
      <c r="AX108" s="323"/>
      <c r="AY108" s="323"/>
      <c r="AZ108" s="323"/>
      <c r="BA108" s="323"/>
      <c r="BB108" s="323"/>
      <c r="BC108" s="323"/>
      <c r="BD108" s="323"/>
      <c r="BE108" s="323"/>
      <c r="BF108" s="323"/>
      <c r="BG108" s="323"/>
      <c r="BH108" s="323"/>
      <c r="BI108" s="323"/>
      <c r="BJ108" s="323"/>
      <c r="BK108" s="323"/>
      <c r="BL108" s="323"/>
      <c r="BM108" s="323"/>
      <c r="BN108" s="323"/>
      <c r="BO108" s="323"/>
      <c r="BP108" s="323"/>
      <c r="BQ108" s="323"/>
      <c r="BR108" s="323"/>
      <c r="BS108" s="323"/>
      <c r="BT108" s="323"/>
      <c r="BU108" s="323"/>
      <c r="BV108" s="323"/>
      <c r="BW108" s="147">
        <f t="shared" si="25"/>
        <v>31</v>
      </c>
      <c r="BX108" s="147">
        <f t="shared" si="26"/>
        <v>534</v>
      </c>
      <c r="BY108" s="147">
        <f t="shared" si="27"/>
        <v>70</v>
      </c>
      <c r="BZ108" s="147">
        <f t="shared" si="28"/>
        <v>26</v>
      </c>
      <c r="CA108" s="148">
        <f t="shared" si="29"/>
        <v>1</v>
      </c>
      <c r="CB108" s="296" t="s">
        <v>219</v>
      </c>
      <c r="CC108" s="324" t="s">
        <v>911</v>
      </c>
      <c r="CD108" s="298" t="s">
        <v>912</v>
      </c>
      <c r="CE108" s="300">
        <v>10541.893079458108</v>
      </c>
      <c r="CF108" s="149">
        <v>540</v>
      </c>
      <c r="CG108" s="149">
        <v>33</v>
      </c>
      <c r="CH108" s="144">
        <v>538</v>
      </c>
      <c r="CI108" s="144">
        <v>34</v>
      </c>
      <c r="CJ108" s="144">
        <v>2</v>
      </c>
      <c r="CK108" s="144">
        <v>-1</v>
      </c>
      <c r="CL108" s="150">
        <f t="shared" si="30"/>
        <v>-6</v>
      </c>
      <c r="CM108" s="150">
        <f t="shared" si="31"/>
        <v>-2</v>
      </c>
      <c r="CN108" s="300">
        <v>10095.696040020708</v>
      </c>
      <c r="CO108" s="286">
        <v>7079.853390630666</v>
      </c>
      <c r="CP108" s="148">
        <f t="shared" si="35"/>
        <v>1</v>
      </c>
      <c r="CQ108" s="151" t="s">
        <v>34</v>
      </c>
      <c r="CR108" s="151" t="s">
        <v>912</v>
      </c>
      <c r="CS108" s="151" t="s">
        <v>1151</v>
      </c>
      <c r="CT108" s="151" t="s">
        <v>219</v>
      </c>
      <c r="CU108" s="151" t="s">
        <v>1315</v>
      </c>
      <c r="CV108" s="152">
        <v>133</v>
      </c>
      <c r="CW108" s="153">
        <v>2</v>
      </c>
      <c r="CX108" s="153">
        <v>6</v>
      </c>
      <c r="CY108" s="153">
        <v>12</v>
      </c>
      <c r="CZ108" s="153">
        <v>1</v>
      </c>
      <c r="DA108" s="154">
        <v>13</v>
      </c>
      <c r="DB108" s="155">
        <v>251</v>
      </c>
      <c r="DC108" s="156">
        <v>3</v>
      </c>
      <c r="DD108" s="156">
        <v>17</v>
      </c>
      <c r="DE108" s="156">
        <v>28</v>
      </c>
      <c r="DF108" s="156">
        <v>1</v>
      </c>
      <c r="DG108" s="156">
        <v>0</v>
      </c>
      <c r="DH108" s="156">
        <v>0</v>
      </c>
      <c r="DI108" s="157">
        <v>29</v>
      </c>
      <c r="DJ108" s="158">
        <v>160</v>
      </c>
      <c r="DK108" s="159">
        <v>7</v>
      </c>
      <c r="DL108" s="159">
        <v>8</v>
      </c>
      <c r="DM108" s="159">
        <v>15</v>
      </c>
      <c r="DN108" s="159">
        <v>2</v>
      </c>
      <c r="DO108" s="159">
        <v>0</v>
      </c>
      <c r="DP108" s="159">
        <v>0</v>
      </c>
      <c r="DQ108" s="160">
        <v>17</v>
      </c>
      <c r="DR108" s="161">
        <v>0</v>
      </c>
      <c r="DS108" s="162">
        <v>0</v>
      </c>
      <c r="DT108" s="162">
        <v>0</v>
      </c>
      <c r="DU108" s="162">
        <v>0</v>
      </c>
      <c r="DV108" s="162">
        <v>0</v>
      </c>
      <c r="DW108" s="163">
        <v>0</v>
      </c>
      <c r="DX108" s="164">
        <v>544</v>
      </c>
      <c r="DY108" s="165">
        <v>12</v>
      </c>
      <c r="DZ108" s="165">
        <v>31</v>
      </c>
      <c r="EA108" s="166">
        <v>55</v>
      </c>
      <c r="EB108" s="166">
        <v>4</v>
      </c>
      <c r="EC108" s="166">
        <v>0</v>
      </c>
      <c r="ED108" s="166">
        <v>0</v>
      </c>
      <c r="EE108" s="167">
        <v>59</v>
      </c>
      <c r="EF108" s="168"/>
      <c r="EG108" s="168"/>
      <c r="EH108" s="169"/>
      <c r="EI108" s="169"/>
      <c r="EJ108" s="169"/>
      <c r="EK108" s="169"/>
      <c r="EL108" s="169"/>
      <c r="EM108" s="169"/>
      <c r="EN108" s="169"/>
      <c r="EO108" s="169"/>
      <c r="EP108" s="169"/>
      <c r="EQ108" s="169"/>
      <c r="ER108" s="169"/>
      <c r="ES108" s="169"/>
      <c r="ET108" s="170">
        <v>2078.0267617529344</v>
      </c>
      <c r="EU108" s="170">
        <v>3615.064327297101</v>
      </c>
      <c r="EV108" s="171">
        <v>5693.091089050035</v>
      </c>
      <c r="EW108" s="168">
        <v>1</v>
      </c>
      <c r="EX108" s="168">
        <v>1</v>
      </c>
      <c r="EY108" s="168">
        <v>1</v>
      </c>
      <c r="EZ108" s="168">
        <v>1</v>
      </c>
      <c r="FA108" s="172">
        <f t="shared" si="32"/>
        <v>10</v>
      </c>
      <c r="FB108" s="172">
        <f t="shared" si="33"/>
        <v>0</v>
      </c>
      <c r="FC108" s="286">
        <f>(CO108+FA108*Foglio1!$L$17+Foglio1!$I$17*base!FB108)*(1-Foglio1!$L$27)</f>
        <v>5482.417477566115</v>
      </c>
      <c r="FD108" s="212"/>
      <c r="FE108" s="212"/>
      <c r="FF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</row>
    <row r="109" spans="1:179" s="213" customFormat="1" ht="24.75" customHeight="1">
      <c r="A109" s="145">
        <v>102</v>
      </c>
      <c r="B109" s="319" t="str">
        <f t="shared" si="34"/>
        <v>IC</v>
      </c>
      <c r="C109" s="319" t="s">
        <v>214</v>
      </c>
      <c r="D109" s="320" t="s">
        <v>221</v>
      </c>
      <c r="E109" s="321" t="s">
        <v>663</v>
      </c>
      <c r="F109" s="321" t="s">
        <v>222</v>
      </c>
      <c r="G109" s="322">
        <v>2</v>
      </c>
      <c r="H109" s="322">
        <v>33</v>
      </c>
      <c r="I109" s="322">
        <v>4</v>
      </c>
      <c r="J109" s="322">
        <v>0</v>
      </c>
      <c r="K109" s="322">
        <f t="shared" si="42"/>
        <v>4</v>
      </c>
      <c r="L109" s="322">
        <v>6</v>
      </c>
      <c r="M109" s="322">
        <v>64</v>
      </c>
      <c r="N109" s="322">
        <v>12</v>
      </c>
      <c r="O109" s="322">
        <v>0</v>
      </c>
      <c r="P109" s="322">
        <f t="shared" si="43"/>
        <v>12</v>
      </c>
      <c r="Q109" s="322">
        <v>11</v>
      </c>
      <c r="R109" s="322">
        <v>194</v>
      </c>
      <c r="S109" s="322">
        <v>17</v>
      </c>
      <c r="T109" s="322">
        <v>2</v>
      </c>
      <c r="U109" s="322">
        <f t="shared" si="44"/>
        <v>19</v>
      </c>
      <c r="V109" s="322">
        <v>15</v>
      </c>
      <c r="W109" s="322">
        <v>2</v>
      </c>
      <c r="X109" s="322">
        <v>35</v>
      </c>
      <c r="Y109" s="322">
        <v>4</v>
      </c>
      <c r="Z109" s="322">
        <v>0</v>
      </c>
      <c r="AA109" s="322">
        <f t="shared" si="45"/>
        <v>4</v>
      </c>
      <c r="AB109" s="322">
        <v>6</v>
      </c>
      <c r="AC109" s="322">
        <v>66</v>
      </c>
      <c r="AD109" s="322">
        <v>13</v>
      </c>
      <c r="AE109" s="322">
        <v>1</v>
      </c>
      <c r="AF109" s="322">
        <f t="shared" si="46"/>
        <v>14</v>
      </c>
      <c r="AG109" s="322">
        <v>11</v>
      </c>
      <c r="AH109" s="322">
        <v>201</v>
      </c>
      <c r="AI109" s="322">
        <v>28</v>
      </c>
      <c r="AJ109" s="322">
        <v>2</v>
      </c>
      <c r="AK109" s="322">
        <f t="shared" si="47"/>
        <v>30</v>
      </c>
      <c r="AL109" s="322">
        <v>15</v>
      </c>
      <c r="AM109" s="322"/>
      <c r="AN109" s="322"/>
      <c r="AO109" s="323"/>
      <c r="AP109" s="323"/>
      <c r="AQ109" s="323"/>
      <c r="AR109" s="323"/>
      <c r="AS109" s="323"/>
      <c r="AT109" s="323"/>
      <c r="AU109" s="323"/>
      <c r="AV109" s="323"/>
      <c r="AW109" s="323"/>
      <c r="AX109" s="323"/>
      <c r="AY109" s="323"/>
      <c r="AZ109" s="323"/>
      <c r="BA109" s="323"/>
      <c r="BB109" s="323"/>
      <c r="BC109" s="323"/>
      <c r="BD109" s="323"/>
      <c r="BE109" s="323"/>
      <c r="BF109" s="323"/>
      <c r="BG109" s="323"/>
      <c r="BH109" s="323"/>
      <c r="BI109" s="323"/>
      <c r="BJ109" s="323"/>
      <c r="BK109" s="323"/>
      <c r="BL109" s="323"/>
      <c r="BM109" s="323"/>
      <c r="BN109" s="323"/>
      <c r="BO109" s="323"/>
      <c r="BP109" s="323"/>
      <c r="BQ109" s="323"/>
      <c r="BR109" s="323"/>
      <c r="BS109" s="323"/>
      <c r="BT109" s="323"/>
      <c r="BU109" s="323"/>
      <c r="BV109" s="323"/>
      <c r="BW109" s="147">
        <f t="shared" si="25"/>
        <v>19</v>
      </c>
      <c r="BX109" s="147">
        <f t="shared" si="26"/>
        <v>302</v>
      </c>
      <c r="BY109" s="147">
        <f t="shared" si="27"/>
        <v>48</v>
      </c>
      <c r="BZ109" s="147">
        <f t="shared" si="28"/>
        <v>15</v>
      </c>
      <c r="CA109" s="148">
        <f t="shared" si="29"/>
        <v>1</v>
      </c>
      <c r="CB109" s="296" t="s">
        <v>221</v>
      </c>
      <c r="CC109" s="324" t="s">
        <v>920</v>
      </c>
      <c r="CD109" s="298" t="s">
        <v>921</v>
      </c>
      <c r="CE109" s="300">
        <v>6882.389516416427</v>
      </c>
      <c r="CF109" s="149">
        <v>304</v>
      </c>
      <c r="CG109" s="149">
        <v>21</v>
      </c>
      <c r="CH109" s="144">
        <v>302</v>
      </c>
      <c r="CI109" s="144">
        <v>20</v>
      </c>
      <c r="CJ109" s="144">
        <v>2</v>
      </c>
      <c r="CK109" s="144">
        <v>1</v>
      </c>
      <c r="CL109" s="150">
        <f t="shared" si="30"/>
        <v>-2</v>
      </c>
      <c r="CM109" s="150">
        <f t="shared" si="31"/>
        <v>-2</v>
      </c>
      <c r="CN109" s="300">
        <v>7173.96422736605</v>
      </c>
      <c r="CO109" s="286">
        <v>4974.786775651907</v>
      </c>
      <c r="CP109" s="148">
        <f t="shared" si="35"/>
        <v>1</v>
      </c>
      <c r="CQ109" s="151" t="s">
        <v>34</v>
      </c>
      <c r="CR109" s="151" t="s">
        <v>921</v>
      </c>
      <c r="CS109" s="151" t="s">
        <v>1151</v>
      </c>
      <c r="CT109" s="151" t="s">
        <v>221</v>
      </c>
      <c r="CU109" s="151" t="s">
        <v>1316</v>
      </c>
      <c r="CV109" s="152">
        <v>31</v>
      </c>
      <c r="CW109" s="153">
        <v>0</v>
      </c>
      <c r="CX109" s="153">
        <v>2</v>
      </c>
      <c r="CY109" s="153">
        <v>4</v>
      </c>
      <c r="CZ109" s="153">
        <v>0</v>
      </c>
      <c r="DA109" s="154">
        <v>4</v>
      </c>
      <c r="DB109" s="155">
        <v>67</v>
      </c>
      <c r="DC109" s="156">
        <v>1</v>
      </c>
      <c r="DD109" s="156">
        <v>6</v>
      </c>
      <c r="DE109" s="156">
        <v>12</v>
      </c>
      <c r="DF109" s="156">
        <v>0</v>
      </c>
      <c r="DG109" s="156">
        <v>0</v>
      </c>
      <c r="DH109" s="156">
        <v>0</v>
      </c>
      <c r="DI109" s="157">
        <v>12</v>
      </c>
      <c r="DJ109" s="158">
        <v>172</v>
      </c>
      <c r="DK109" s="159">
        <v>2</v>
      </c>
      <c r="DL109" s="159">
        <v>10</v>
      </c>
      <c r="DM109" s="159">
        <v>16</v>
      </c>
      <c r="DN109" s="159">
        <v>1</v>
      </c>
      <c r="DO109" s="159">
        <v>0</v>
      </c>
      <c r="DP109" s="159">
        <v>0</v>
      </c>
      <c r="DQ109" s="160">
        <v>17</v>
      </c>
      <c r="DR109" s="161">
        <v>0</v>
      </c>
      <c r="DS109" s="162">
        <v>0</v>
      </c>
      <c r="DT109" s="162">
        <v>0</v>
      </c>
      <c r="DU109" s="162">
        <v>0</v>
      </c>
      <c r="DV109" s="162">
        <v>0</v>
      </c>
      <c r="DW109" s="163">
        <v>0</v>
      </c>
      <c r="DX109" s="164">
        <v>270</v>
      </c>
      <c r="DY109" s="165">
        <v>3</v>
      </c>
      <c r="DZ109" s="165">
        <v>18</v>
      </c>
      <c r="EA109" s="166">
        <v>32</v>
      </c>
      <c r="EB109" s="166">
        <v>1</v>
      </c>
      <c r="EC109" s="166">
        <v>0</v>
      </c>
      <c r="ED109" s="166">
        <v>0</v>
      </c>
      <c r="EE109" s="167">
        <v>33</v>
      </c>
      <c r="EF109" s="168"/>
      <c r="EG109" s="168"/>
      <c r="EH109" s="169"/>
      <c r="EI109" s="169"/>
      <c r="EJ109" s="169"/>
      <c r="EK109" s="169"/>
      <c r="EL109" s="169"/>
      <c r="EM109" s="169"/>
      <c r="EN109" s="169"/>
      <c r="EO109" s="169"/>
      <c r="EP109" s="169"/>
      <c r="EQ109" s="169"/>
      <c r="ER109" s="169"/>
      <c r="ES109" s="169"/>
      <c r="ET109" s="170">
        <v>1152.8042597065032</v>
      </c>
      <c r="EU109" s="170">
        <v>2358.849131215456</v>
      </c>
      <c r="EV109" s="171">
        <v>3511.6533909219593</v>
      </c>
      <c r="EW109" s="168">
        <v>1</v>
      </c>
      <c r="EX109" s="168">
        <v>1</v>
      </c>
      <c r="EY109" s="168">
        <v>1</v>
      </c>
      <c r="EZ109" s="168">
        <v>1</v>
      </c>
      <c r="FA109" s="172">
        <f t="shared" si="32"/>
        <v>-32</v>
      </c>
      <c r="FB109" s="172">
        <f t="shared" si="33"/>
        <v>-1</v>
      </c>
      <c r="FC109" s="286">
        <f>(CO109+FA109*Foglio1!$L$17+Foglio1!$I$17*base!FB109)*(1-Foglio1!$L$27)</f>
        <v>3646.4626906757157</v>
      </c>
      <c r="FD109" s="212"/>
      <c r="FE109" s="212"/>
      <c r="FF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</row>
    <row r="110" spans="1:221" s="213" customFormat="1" ht="24.75" customHeight="1">
      <c r="A110" s="145">
        <v>103</v>
      </c>
      <c r="B110" s="319" t="str">
        <f t="shared" si="34"/>
        <v>IC</v>
      </c>
      <c r="C110" s="319" t="s">
        <v>214</v>
      </c>
      <c r="D110" s="320" t="s">
        <v>223</v>
      </c>
      <c r="E110" s="321" t="s">
        <v>664</v>
      </c>
      <c r="F110" s="321" t="s">
        <v>222</v>
      </c>
      <c r="G110" s="322">
        <v>6</v>
      </c>
      <c r="H110" s="322">
        <v>135</v>
      </c>
      <c r="I110" s="322">
        <v>12</v>
      </c>
      <c r="J110" s="322">
        <v>0</v>
      </c>
      <c r="K110" s="322">
        <f t="shared" si="42"/>
        <v>12</v>
      </c>
      <c r="L110" s="322">
        <v>13</v>
      </c>
      <c r="M110" s="322">
        <v>248</v>
      </c>
      <c r="N110" s="322">
        <v>22</v>
      </c>
      <c r="O110" s="322">
        <v>1</v>
      </c>
      <c r="P110" s="322">
        <f t="shared" si="43"/>
        <v>23</v>
      </c>
      <c r="Q110" s="322">
        <v>2</v>
      </c>
      <c r="R110" s="322">
        <v>20</v>
      </c>
      <c r="S110" s="322">
        <v>4</v>
      </c>
      <c r="T110" s="322"/>
      <c r="U110" s="322">
        <f t="shared" si="44"/>
        <v>4</v>
      </c>
      <c r="V110" s="322">
        <v>18</v>
      </c>
      <c r="W110" s="322">
        <v>6</v>
      </c>
      <c r="X110" s="322">
        <v>138</v>
      </c>
      <c r="Y110" s="322">
        <v>13</v>
      </c>
      <c r="Z110" s="322">
        <v>1</v>
      </c>
      <c r="AA110" s="322">
        <f t="shared" si="45"/>
        <v>14</v>
      </c>
      <c r="AB110" s="322">
        <v>13</v>
      </c>
      <c r="AC110" s="322">
        <v>247</v>
      </c>
      <c r="AD110" s="322">
        <v>23</v>
      </c>
      <c r="AE110" s="322">
        <v>2</v>
      </c>
      <c r="AF110" s="322">
        <f t="shared" si="46"/>
        <v>25</v>
      </c>
      <c r="AG110" s="322">
        <v>2</v>
      </c>
      <c r="AH110" s="322">
        <v>20</v>
      </c>
      <c r="AI110" s="322">
        <v>9</v>
      </c>
      <c r="AJ110" s="322">
        <v>1</v>
      </c>
      <c r="AK110" s="322">
        <f t="shared" si="47"/>
        <v>10</v>
      </c>
      <c r="AL110" s="322">
        <v>18</v>
      </c>
      <c r="AM110" s="322"/>
      <c r="AN110" s="322"/>
      <c r="AO110" s="323"/>
      <c r="AP110" s="323"/>
      <c r="AQ110" s="323"/>
      <c r="AR110" s="323"/>
      <c r="AS110" s="323"/>
      <c r="AT110" s="323"/>
      <c r="AU110" s="323"/>
      <c r="AV110" s="323"/>
      <c r="AW110" s="323"/>
      <c r="AX110" s="323"/>
      <c r="AY110" s="323"/>
      <c r="AZ110" s="323"/>
      <c r="BA110" s="323"/>
      <c r="BB110" s="323"/>
      <c r="BC110" s="323"/>
      <c r="BD110" s="323"/>
      <c r="BE110" s="323"/>
      <c r="BF110" s="323"/>
      <c r="BG110" s="323"/>
      <c r="BH110" s="323"/>
      <c r="BI110" s="323"/>
      <c r="BJ110" s="323"/>
      <c r="BK110" s="323"/>
      <c r="BL110" s="323"/>
      <c r="BM110" s="323"/>
      <c r="BN110" s="323"/>
      <c r="BO110" s="323"/>
      <c r="BP110" s="323"/>
      <c r="BQ110" s="323"/>
      <c r="BR110" s="323"/>
      <c r="BS110" s="323"/>
      <c r="BT110" s="323"/>
      <c r="BU110" s="323"/>
      <c r="BV110" s="323"/>
      <c r="BW110" s="147">
        <f t="shared" si="25"/>
        <v>21</v>
      </c>
      <c r="BX110" s="147">
        <f t="shared" si="26"/>
        <v>405</v>
      </c>
      <c r="BY110" s="147">
        <f t="shared" si="27"/>
        <v>49</v>
      </c>
      <c r="BZ110" s="147">
        <f t="shared" si="28"/>
        <v>18</v>
      </c>
      <c r="CA110" s="148">
        <f t="shared" si="29"/>
        <v>1</v>
      </c>
      <c r="CB110" s="296" t="s">
        <v>223</v>
      </c>
      <c r="CC110" s="324" t="s">
        <v>922</v>
      </c>
      <c r="CD110" s="298" t="s">
        <v>921</v>
      </c>
      <c r="CE110" s="300">
        <v>7022.457128368343</v>
      </c>
      <c r="CF110" s="149">
        <v>399</v>
      </c>
      <c r="CG110" s="149">
        <v>22</v>
      </c>
      <c r="CH110" s="144">
        <v>399</v>
      </c>
      <c r="CI110" s="144">
        <v>23</v>
      </c>
      <c r="CJ110" s="144">
        <v>0</v>
      </c>
      <c r="CK110" s="144">
        <v>-1</v>
      </c>
      <c r="CL110" s="150">
        <f t="shared" si="30"/>
        <v>6</v>
      </c>
      <c r="CM110" s="150">
        <f t="shared" si="31"/>
        <v>-1</v>
      </c>
      <c r="CN110" s="300">
        <v>6594.0514013690845</v>
      </c>
      <c r="CO110" s="286">
        <v>4694.2776877729175</v>
      </c>
      <c r="CP110" s="148">
        <f t="shared" si="35"/>
        <v>1</v>
      </c>
      <c r="CQ110" s="151" t="s">
        <v>34</v>
      </c>
      <c r="CR110" s="151" t="s">
        <v>921</v>
      </c>
      <c r="CS110" s="151" t="s">
        <v>1151</v>
      </c>
      <c r="CT110" s="151" t="s">
        <v>223</v>
      </c>
      <c r="CU110" s="151" t="s">
        <v>1317</v>
      </c>
      <c r="CV110" s="152">
        <v>149</v>
      </c>
      <c r="CW110" s="153">
        <v>1</v>
      </c>
      <c r="CX110" s="153">
        <v>6</v>
      </c>
      <c r="CY110" s="153">
        <v>12</v>
      </c>
      <c r="CZ110" s="153">
        <v>0</v>
      </c>
      <c r="DA110" s="154">
        <v>12</v>
      </c>
      <c r="DB110" s="155">
        <v>263</v>
      </c>
      <c r="DC110" s="156">
        <v>3</v>
      </c>
      <c r="DD110" s="156">
        <v>13</v>
      </c>
      <c r="DE110" s="156">
        <v>22</v>
      </c>
      <c r="DF110" s="156">
        <v>1</v>
      </c>
      <c r="DG110" s="156">
        <v>0</v>
      </c>
      <c r="DH110" s="156">
        <v>0</v>
      </c>
      <c r="DI110" s="157">
        <v>23</v>
      </c>
      <c r="DJ110" s="158">
        <v>17</v>
      </c>
      <c r="DK110" s="159">
        <v>2</v>
      </c>
      <c r="DL110" s="159">
        <v>2</v>
      </c>
      <c r="DM110" s="159">
        <v>3</v>
      </c>
      <c r="DN110" s="159">
        <v>1</v>
      </c>
      <c r="DO110" s="159">
        <v>0</v>
      </c>
      <c r="DP110" s="159">
        <v>0</v>
      </c>
      <c r="DQ110" s="160">
        <v>4</v>
      </c>
      <c r="DR110" s="161">
        <v>0</v>
      </c>
      <c r="DS110" s="162">
        <v>0</v>
      </c>
      <c r="DT110" s="162">
        <v>0</v>
      </c>
      <c r="DU110" s="162">
        <v>0</v>
      </c>
      <c r="DV110" s="162">
        <v>0</v>
      </c>
      <c r="DW110" s="163">
        <v>0</v>
      </c>
      <c r="DX110" s="164">
        <v>429</v>
      </c>
      <c r="DY110" s="165">
        <v>6</v>
      </c>
      <c r="DZ110" s="165">
        <v>21</v>
      </c>
      <c r="EA110" s="166">
        <v>37</v>
      </c>
      <c r="EB110" s="166">
        <v>2</v>
      </c>
      <c r="EC110" s="166">
        <v>0</v>
      </c>
      <c r="ED110" s="166">
        <v>0</v>
      </c>
      <c r="EE110" s="167">
        <v>39</v>
      </c>
      <c r="EF110" s="168"/>
      <c r="EG110" s="168"/>
      <c r="EH110" s="169"/>
      <c r="EI110" s="169"/>
      <c r="EJ110" s="169"/>
      <c r="EK110" s="169"/>
      <c r="EL110" s="169"/>
      <c r="EM110" s="169"/>
      <c r="EN110" s="169"/>
      <c r="EO110" s="169"/>
      <c r="EP110" s="169"/>
      <c r="EQ110" s="169"/>
      <c r="ER110" s="169"/>
      <c r="ES110" s="169"/>
      <c r="ET110" s="170">
        <v>1494.2917366791664</v>
      </c>
      <c r="EU110" s="170">
        <v>2297.07159388131</v>
      </c>
      <c r="EV110" s="171">
        <v>3791.3633305604762</v>
      </c>
      <c r="EW110" s="168">
        <v>1</v>
      </c>
      <c r="EX110" s="168">
        <v>1</v>
      </c>
      <c r="EY110" s="168">
        <v>1</v>
      </c>
      <c r="EZ110" s="168">
        <v>1</v>
      </c>
      <c r="FA110" s="172">
        <f t="shared" si="32"/>
        <v>24</v>
      </c>
      <c r="FB110" s="172">
        <f t="shared" si="33"/>
        <v>0</v>
      </c>
      <c r="FC110" s="286">
        <f>(CO110+FA110*Foglio1!$L$17+Foglio1!$I$17*base!FB110)*(1-Foglio1!$L$27)</f>
        <v>3686.270076541852</v>
      </c>
      <c r="FD110" s="214" t="s">
        <v>34</v>
      </c>
      <c r="FE110" s="214" t="s">
        <v>34</v>
      </c>
      <c r="FF110" s="215" t="s">
        <v>1295</v>
      </c>
      <c r="FG110" s="216" t="s">
        <v>1309</v>
      </c>
      <c r="FH110" s="214" t="s">
        <v>1310</v>
      </c>
      <c r="FI110" s="217">
        <v>0</v>
      </c>
      <c r="FJ110" s="218">
        <v>0</v>
      </c>
      <c r="FK110" s="218">
        <v>0</v>
      </c>
      <c r="FL110" s="218">
        <v>0</v>
      </c>
      <c r="FM110" s="218">
        <v>0</v>
      </c>
      <c r="FN110" s="219">
        <v>0</v>
      </c>
      <c r="FO110" s="217">
        <v>0</v>
      </c>
      <c r="FP110" s="218">
        <v>0</v>
      </c>
      <c r="FQ110" s="218">
        <v>0</v>
      </c>
      <c r="FR110" s="218">
        <v>0</v>
      </c>
      <c r="FS110" s="218">
        <v>0</v>
      </c>
      <c r="FT110" s="218">
        <v>0</v>
      </c>
      <c r="FU110" s="218">
        <v>0</v>
      </c>
      <c r="FV110" s="219">
        <v>0</v>
      </c>
      <c r="FW110" s="212"/>
      <c r="GE110" s="220">
        <v>0</v>
      </c>
      <c r="GF110" s="221">
        <v>0</v>
      </c>
      <c r="GG110" s="221">
        <v>0</v>
      </c>
      <c r="GH110" s="221">
        <v>0</v>
      </c>
      <c r="GI110" s="221">
        <v>0</v>
      </c>
      <c r="GJ110" s="222">
        <v>0</v>
      </c>
      <c r="GK110" s="217">
        <v>209</v>
      </c>
      <c r="GL110" s="218">
        <v>13</v>
      </c>
      <c r="GM110" s="218">
        <v>11</v>
      </c>
      <c r="GN110" s="221">
        <v>18</v>
      </c>
      <c r="GO110" s="221">
        <v>5</v>
      </c>
      <c r="GP110" s="221">
        <v>0</v>
      </c>
      <c r="GQ110" s="221">
        <v>0</v>
      </c>
      <c r="GR110" s="219">
        <v>23</v>
      </c>
      <c r="GS110" s="223"/>
      <c r="GT110" s="223"/>
      <c r="GU110" s="224"/>
      <c r="GV110" s="224"/>
      <c r="GW110" s="224"/>
      <c r="GX110" s="224"/>
      <c r="GY110" s="224"/>
      <c r="GZ110" s="224"/>
      <c r="HA110" s="224"/>
      <c r="HB110" s="224"/>
      <c r="HC110" s="224"/>
      <c r="HD110" s="224"/>
      <c r="HE110" s="224"/>
      <c r="HF110" s="224"/>
      <c r="HG110" s="201">
        <v>989.7604091008004</v>
      </c>
      <c r="HH110" s="201">
        <v>1680.5772542901714</v>
      </c>
      <c r="HI110" s="202">
        <v>2670.337663390972</v>
      </c>
      <c r="HJ110" s="199">
        <v>1</v>
      </c>
      <c r="HK110" s="199">
        <v>1</v>
      </c>
      <c r="HL110" s="199">
        <v>1</v>
      </c>
      <c r="HM110" s="199">
        <v>1</v>
      </c>
    </row>
    <row r="111" spans="1:179" s="213" customFormat="1" ht="24.75" customHeight="1">
      <c r="A111" s="145">
        <v>104</v>
      </c>
      <c r="B111" s="319" t="str">
        <f t="shared" si="34"/>
        <v>IC</v>
      </c>
      <c r="C111" s="319" t="s">
        <v>214</v>
      </c>
      <c r="D111" s="320" t="s">
        <v>224</v>
      </c>
      <c r="E111" s="321" t="s">
        <v>665</v>
      </c>
      <c r="F111" s="321" t="s">
        <v>225</v>
      </c>
      <c r="G111" s="322">
        <v>7</v>
      </c>
      <c r="H111" s="322">
        <v>141</v>
      </c>
      <c r="I111" s="322">
        <v>14</v>
      </c>
      <c r="J111" s="322">
        <v>0</v>
      </c>
      <c r="K111" s="322">
        <f t="shared" si="42"/>
        <v>14</v>
      </c>
      <c r="L111" s="322">
        <v>27</v>
      </c>
      <c r="M111" s="322">
        <v>376</v>
      </c>
      <c r="N111" s="322">
        <v>43</v>
      </c>
      <c r="O111" s="322">
        <v>4</v>
      </c>
      <c r="P111" s="322">
        <f t="shared" si="43"/>
        <v>47</v>
      </c>
      <c r="Q111" s="322">
        <v>13</v>
      </c>
      <c r="R111" s="322">
        <v>227</v>
      </c>
      <c r="S111" s="322">
        <v>31</v>
      </c>
      <c r="T111" s="322">
        <v>3</v>
      </c>
      <c r="U111" s="322">
        <f t="shared" si="44"/>
        <v>34</v>
      </c>
      <c r="V111" s="322">
        <v>31</v>
      </c>
      <c r="W111" s="322">
        <v>7</v>
      </c>
      <c r="X111" s="322">
        <v>157</v>
      </c>
      <c r="Y111" s="322">
        <v>15</v>
      </c>
      <c r="Z111" s="322">
        <v>1</v>
      </c>
      <c r="AA111" s="322">
        <f t="shared" si="45"/>
        <v>16</v>
      </c>
      <c r="AB111" s="322">
        <v>27</v>
      </c>
      <c r="AC111" s="322">
        <v>384</v>
      </c>
      <c r="AD111" s="322">
        <v>45</v>
      </c>
      <c r="AE111" s="322">
        <v>6</v>
      </c>
      <c r="AF111" s="322">
        <f t="shared" si="46"/>
        <v>51</v>
      </c>
      <c r="AG111" s="322">
        <v>13</v>
      </c>
      <c r="AH111" s="322">
        <v>228</v>
      </c>
      <c r="AI111" s="322">
        <v>35</v>
      </c>
      <c r="AJ111" s="322">
        <v>3</v>
      </c>
      <c r="AK111" s="322">
        <f t="shared" si="47"/>
        <v>38</v>
      </c>
      <c r="AL111" s="322">
        <v>31</v>
      </c>
      <c r="AM111" s="322"/>
      <c r="AN111" s="322"/>
      <c r="AO111" s="323"/>
      <c r="AP111" s="323"/>
      <c r="AQ111" s="323"/>
      <c r="AR111" s="323"/>
      <c r="AS111" s="323"/>
      <c r="AT111" s="323"/>
      <c r="AU111" s="323"/>
      <c r="AV111" s="323"/>
      <c r="AW111" s="323"/>
      <c r="AX111" s="323"/>
      <c r="AY111" s="323"/>
      <c r="AZ111" s="323"/>
      <c r="BA111" s="323"/>
      <c r="BB111" s="323"/>
      <c r="BC111" s="323"/>
      <c r="BD111" s="323"/>
      <c r="BE111" s="323"/>
      <c r="BF111" s="323"/>
      <c r="BG111" s="323"/>
      <c r="BH111" s="323"/>
      <c r="BI111" s="323"/>
      <c r="BJ111" s="323"/>
      <c r="BK111" s="323"/>
      <c r="BL111" s="323"/>
      <c r="BM111" s="323"/>
      <c r="BN111" s="323"/>
      <c r="BO111" s="323"/>
      <c r="BP111" s="323"/>
      <c r="BQ111" s="323"/>
      <c r="BR111" s="323"/>
      <c r="BS111" s="323"/>
      <c r="BT111" s="323"/>
      <c r="BU111" s="323"/>
      <c r="BV111" s="323"/>
      <c r="BW111" s="147">
        <f t="shared" si="25"/>
        <v>47</v>
      </c>
      <c r="BX111" s="147">
        <f t="shared" si="26"/>
        <v>769</v>
      </c>
      <c r="BY111" s="147">
        <f t="shared" si="27"/>
        <v>105</v>
      </c>
      <c r="BZ111" s="147">
        <f t="shared" si="28"/>
        <v>31</v>
      </c>
      <c r="CA111" s="148">
        <f t="shared" si="29"/>
        <v>1</v>
      </c>
      <c r="CB111" s="296" t="s">
        <v>224</v>
      </c>
      <c r="CC111" s="324" t="s">
        <v>909</v>
      </c>
      <c r="CD111" s="298" t="s">
        <v>910</v>
      </c>
      <c r="CE111" s="300">
        <v>14564.741444756608</v>
      </c>
      <c r="CF111" s="149">
        <v>754</v>
      </c>
      <c r="CG111" s="149">
        <v>46</v>
      </c>
      <c r="CH111" s="144">
        <v>719</v>
      </c>
      <c r="CI111" s="144">
        <v>46</v>
      </c>
      <c r="CJ111" s="144">
        <v>35</v>
      </c>
      <c r="CK111" s="144">
        <v>0</v>
      </c>
      <c r="CL111" s="150">
        <f t="shared" si="30"/>
        <v>15</v>
      </c>
      <c r="CM111" s="150">
        <f t="shared" si="31"/>
        <v>1</v>
      </c>
      <c r="CN111" s="300">
        <v>14792.408098565767</v>
      </c>
      <c r="CO111" s="286">
        <v>10896.78410779507</v>
      </c>
      <c r="CP111" s="148">
        <f t="shared" si="35"/>
        <v>1</v>
      </c>
      <c r="CQ111" s="151" t="s">
        <v>34</v>
      </c>
      <c r="CR111" s="151" t="s">
        <v>910</v>
      </c>
      <c r="CS111" s="151" t="s">
        <v>1151</v>
      </c>
      <c r="CT111" s="151" t="s">
        <v>224</v>
      </c>
      <c r="CU111" s="151" t="s">
        <v>1318</v>
      </c>
      <c r="CV111" s="152">
        <v>152</v>
      </c>
      <c r="CW111" s="153">
        <v>0</v>
      </c>
      <c r="CX111" s="153">
        <v>7</v>
      </c>
      <c r="CY111" s="153">
        <v>14</v>
      </c>
      <c r="CZ111" s="153">
        <v>0</v>
      </c>
      <c r="DA111" s="154">
        <v>14</v>
      </c>
      <c r="DB111" s="155">
        <v>396</v>
      </c>
      <c r="DC111" s="156">
        <v>8</v>
      </c>
      <c r="DD111" s="156">
        <v>26</v>
      </c>
      <c r="DE111" s="156">
        <v>42</v>
      </c>
      <c r="DF111" s="156">
        <v>3</v>
      </c>
      <c r="DG111" s="156">
        <v>0</v>
      </c>
      <c r="DH111" s="156">
        <v>0</v>
      </c>
      <c r="DI111" s="157">
        <v>45</v>
      </c>
      <c r="DJ111" s="158">
        <v>223</v>
      </c>
      <c r="DK111" s="159">
        <v>9</v>
      </c>
      <c r="DL111" s="159">
        <v>12</v>
      </c>
      <c r="DM111" s="159">
        <v>30</v>
      </c>
      <c r="DN111" s="159">
        <v>5</v>
      </c>
      <c r="DO111" s="159">
        <v>0</v>
      </c>
      <c r="DP111" s="159">
        <v>0</v>
      </c>
      <c r="DQ111" s="160">
        <v>35</v>
      </c>
      <c r="DR111" s="161">
        <v>0</v>
      </c>
      <c r="DS111" s="162">
        <v>0</v>
      </c>
      <c r="DT111" s="162">
        <v>0</v>
      </c>
      <c r="DU111" s="162">
        <v>0</v>
      </c>
      <c r="DV111" s="162">
        <v>0</v>
      </c>
      <c r="DW111" s="163">
        <v>0</v>
      </c>
      <c r="DX111" s="164">
        <v>771</v>
      </c>
      <c r="DY111" s="165">
        <v>17</v>
      </c>
      <c r="DZ111" s="165">
        <v>45</v>
      </c>
      <c r="EA111" s="166">
        <v>86</v>
      </c>
      <c r="EB111" s="166">
        <v>8</v>
      </c>
      <c r="EC111" s="166">
        <v>0</v>
      </c>
      <c r="ED111" s="166">
        <v>0</v>
      </c>
      <c r="EE111" s="167">
        <v>94</v>
      </c>
      <c r="EF111" s="168"/>
      <c r="EG111" s="168"/>
      <c r="EH111" s="169"/>
      <c r="EI111" s="169"/>
      <c r="EJ111" s="169"/>
      <c r="EK111" s="169"/>
      <c r="EL111" s="169"/>
      <c r="EM111" s="169"/>
      <c r="EN111" s="169"/>
      <c r="EO111" s="169"/>
      <c r="EP111" s="169"/>
      <c r="EQ111" s="169"/>
      <c r="ER111" s="169"/>
      <c r="ES111" s="169"/>
      <c r="ET111" s="170">
        <v>2957.076894514942</v>
      </c>
      <c r="EU111" s="170">
        <v>5243.680489128359</v>
      </c>
      <c r="EV111" s="171">
        <v>8200.7573836433</v>
      </c>
      <c r="EW111" s="168">
        <v>1</v>
      </c>
      <c r="EX111" s="168">
        <v>1</v>
      </c>
      <c r="EY111" s="168">
        <v>1</v>
      </c>
      <c r="EZ111" s="168">
        <v>1</v>
      </c>
      <c r="FA111" s="172">
        <f t="shared" si="32"/>
        <v>2</v>
      </c>
      <c r="FB111" s="172">
        <f t="shared" si="33"/>
        <v>-2</v>
      </c>
      <c r="FC111" s="286">
        <f>(CO111+FA111*Foglio1!$L$17+Foglio1!$I$17*base!FB111)*(1-Foglio1!$L$27)</f>
        <v>8216.900305644293</v>
      </c>
      <c r="FD111" s="212"/>
      <c r="FE111" s="212"/>
      <c r="FF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  <c r="FV111" s="212"/>
      <c r="FW111" s="212"/>
    </row>
    <row r="112" spans="1:179" s="213" customFormat="1" ht="24.75" customHeight="1">
      <c r="A112" s="145">
        <v>105</v>
      </c>
      <c r="B112" s="319" t="str">
        <f t="shared" si="34"/>
        <v>IC</v>
      </c>
      <c r="C112" s="319" t="s">
        <v>214</v>
      </c>
      <c r="D112" s="320" t="s">
        <v>226</v>
      </c>
      <c r="E112" s="321" t="s">
        <v>666</v>
      </c>
      <c r="F112" s="321" t="s">
        <v>227</v>
      </c>
      <c r="G112" s="322">
        <v>7</v>
      </c>
      <c r="H112" s="322">
        <v>169</v>
      </c>
      <c r="I112" s="322">
        <v>14</v>
      </c>
      <c r="J112" s="322">
        <v>0</v>
      </c>
      <c r="K112" s="322">
        <f t="shared" si="42"/>
        <v>14</v>
      </c>
      <c r="L112" s="322">
        <v>23</v>
      </c>
      <c r="M112" s="322">
        <v>462</v>
      </c>
      <c r="N112" s="322">
        <v>36</v>
      </c>
      <c r="O112" s="322">
        <v>3</v>
      </c>
      <c r="P112" s="322">
        <f t="shared" si="43"/>
        <v>39</v>
      </c>
      <c r="Q112" s="322">
        <v>12</v>
      </c>
      <c r="R112" s="322">
        <v>295</v>
      </c>
      <c r="S112" s="322">
        <v>21</v>
      </c>
      <c r="T112" s="322">
        <v>1</v>
      </c>
      <c r="U112" s="322">
        <f t="shared" si="44"/>
        <v>22</v>
      </c>
      <c r="V112" s="322">
        <v>28</v>
      </c>
      <c r="W112" s="322">
        <v>7</v>
      </c>
      <c r="X112" s="322">
        <v>184</v>
      </c>
      <c r="Y112" s="322">
        <v>14</v>
      </c>
      <c r="Z112" s="322">
        <v>0</v>
      </c>
      <c r="AA112" s="322">
        <f t="shared" si="45"/>
        <v>14</v>
      </c>
      <c r="AB112" s="322">
        <v>24</v>
      </c>
      <c r="AC112" s="322">
        <v>468</v>
      </c>
      <c r="AD112" s="322">
        <v>38</v>
      </c>
      <c r="AE112" s="322">
        <v>3</v>
      </c>
      <c r="AF112" s="322">
        <f t="shared" si="46"/>
        <v>41</v>
      </c>
      <c r="AG112" s="322">
        <v>13</v>
      </c>
      <c r="AH112" s="322">
        <v>305</v>
      </c>
      <c r="AI112" s="322">
        <v>33</v>
      </c>
      <c r="AJ112" s="322">
        <v>2</v>
      </c>
      <c r="AK112" s="322">
        <f t="shared" si="47"/>
        <v>35</v>
      </c>
      <c r="AL112" s="322">
        <v>28</v>
      </c>
      <c r="AM112" s="322"/>
      <c r="AN112" s="322"/>
      <c r="AO112" s="323"/>
      <c r="AP112" s="323"/>
      <c r="AQ112" s="323"/>
      <c r="AR112" s="323"/>
      <c r="AS112" s="323"/>
      <c r="AT112" s="323"/>
      <c r="AU112" s="323"/>
      <c r="AV112" s="323"/>
      <c r="AW112" s="323"/>
      <c r="AX112" s="323"/>
      <c r="AY112" s="323"/>
      <c r="AZ112" s="323"/>
      <c r="BA112" s="323"/>
      <c r="BB112" s="323"/>
      <c r="BC112" s="323"/>
      <c r="BD112" s="323"/>
      <c r="BE112" s="323"/>
      <c r="BF112" s="323"/>
      <c r="BG112" s="323"/>
      <c r="BH112" s="323"/>
      <c r="BI112" s="323"/>
      <c r="BJ112" s="323"/>
      <c r="BK112" s="323"/>
      <c r="BL112" s="323"/>
      <c r="BM112" s="323"/>
      <c r="BN112" s="323"/>
      <c r="BO112" s="323"/>
      <c r="BP112" s="323"/>
      <c r="BQ112" s="323"/>
      <c r="BR112" s="323"/>
      <c r="BS112" s="323"/>
      <c r="BT112" s="323"/>
      <c r="BU112" s="323"/>
      <c r="BV112" s="323"/>
      <c r="BW112" s="147">
        <f t="shared" si="25"/>
        <v>44</v>
      </c>
      <c r="BX112" s="147">
        <f t="shared" si="26"/>
        <v>957</v>
      </c>
      <c r="BY112" s="147">
        <f t="shared" si="27"/>
        <v>90</v>
      </c>
      <c r="BZ112" s="147">
        <f t="shared" si="28"/>
        <v>28</v>
      </c>
      <c r="CA112" s="148">
        <f t="shared" si="29"/>
        <v>1</v>
      </c>
      <c r="CB112" s="296" t="s">
        <v>226</v>
      </c>
      <c r="CC112" s="325" t="s">
        <v>924</v>
      </c>
      <c r="CD112" s="298" t="s">
        <v>925</v>
      </c>
      <c r="CE112" s="300">
        <v>15852.191945149078</v>
      </c>
      <c r="CF112" s="149">
        <v>937</v>
      </c>
      <c r="CG112" s="149">
        <v>43</v>
      </c>
      <c r="CH112" s="144">
        <v>924</v>
      </c>
      <c r="CI112" s="144">
        <v>45</v>
      </c>
      <c r="CJ112" s="144">
        <v>13</v>
      </c>
      <c r="CK112" s="144">
        <v>-2</v>
      </c>
      <c r="CL112" s="150">
        <f t="shared" si="30"/>
        <v>20</v>
      </c>
      <c r="CM112" s="150">
        <f t="shared" si="31"/>
        <v>1</v>
      </c>
      <c r="CN112" s="300">
        <v>15121.234793641386</v>
      </c>
      <c r="CO112" s="286">
        <v>11153.473037351512</v>
      </c>
      <c r="CP112" s="148">
        <f t="shared" si="35"/>
        <v>1</v>
      </c>
      <c r="CQ112" s="151" t="s">
        <v>34</v>
      </c>
      <c r="CR112" s="151" t="s">
        <v>925</v>
      </c>
      <c r="CS112" s="151" t="s">
        <v>1151</v>
      </c>
      <c r="CT112" s="151" t="s">
        <v>226</v>
      </c>
      <c r="CU112" s="151" t="s">
        <v>1319</v>
      </c>
      <c r="CV112" s="152">
        <v>191</v>
      </c>
      <c r="CW112" s="153">
        <v>0</v>
      </c>
      <c r="CX112" s="153">
        <v>7</v>
      </c>
      <c r="CY112" s="153">
        <v>14</v>
      </c>
      <c r="CZ112" s="153">
        <v>0</v>
      </c>
      <c r="DA112" s="154">
        <v>14</v>
      </c>
      <c r="DB112" s="155">
        <v>455</v>
      </c>
      <c r="DC112" s="156">
        <v>7</v>
      </c>
      <c r="DD112" s="156">
        <v>23</v>
      </c>
      <c r="DE112" s="156">
        <v>36</v>
      </c>
      <c r="DF112" s="156">
        <v>4</v>
      </c>
      <c r="DG112" s="156">
        <v>0</v>
      </c>
      <c r="DH112" s="156">
        <v>0</v>
      </c>
      <c r="DI112" s="157">
        <v>40</v>
      </c>
      <c r="DJ112" s="158">
        <v>301</v>
      </c>
      <c r="DK112" s="159">
        <v>4</v>
      </c>
      <c r="DL112" s="159">
        <v>13</v>
      </c>
      <c r="DM112" s="159">
        <v>22</v>
      </c>
      <c r="DN112" s="159">
        <v>1</v>
      </c>
      <c r="DO112" s="159">
        <v>0</v>
      </c>
      <c r="DP112" s="159">
        <v>0</v>
      </c>
      <c r="DQ112" s="160">
        <v>23</v>
      </c>
      <c r="DR112" s="161">
        <v>0</v>
      </c>
      <c r="DS112" s="162">
        <v>0</v>
      </c>
      <c r="DT112" s="162">
        <v>0</v>
      </c>
      <c r="DU112" s="162">
        <v>0</v>
      </c>
      <c r="DV112" s="162">
        <v>0</v>
      </c>
      <c r="DW112" s="163">
        <v>0</v>
      </c>
      <c r="DX112" s="164">
        <v>947</v>
      </c>
      <c r="DY112" s="165">
        <v>11</v>
      </c>
      <c r="DZ112" s="165">
        <v>43</v>
      </c>
      <c r="EA112" s="166">
        <v>72</v>
      </c>
      <c r="EB112" s="166">
        <v>5</v>
      </c>
      <c r="EC112" s="166">
        <v>0</v>
      </c>
      <c r="ED112" s="166">
        <v>0</v>
      </c>
      <c r="EE112" s="167">
        <v>77</v>
      </c>
      <c r="EF112" s="168"/>
      <c r="EG112" s="168"/>
      <c r="EH112" s="169"/>
      <c r="EI112" s="169"/>
      <c r="EJ112" s="169"/>
      <c r="EK112" s="169"/>
      <c r="EL112" s="169"/>
      <c r="EM112" s="169"/>
      <c r="EN112" s="169"/>
      <c r="EO112" s="169"/>
      <c r="EP112" s="169"/>
      <c r="EQ112" s="169"/>
      <c r="ER112" s="169"/>
      <c r="ES112" s="169"/>
      <c r="ET112" s="170">
        <v>3661.166886396462</v>
      </c>
      <c r="EU112" s="170">
        <v>5095.474566211602</v>
      </c>
      <c r="EV112" s="171">
        <v>8756.641452608064</v>
      </c>
      <c r="EW112" s="168">
        <v>1</v>
      </c>
      <c r="EX112" s="168">
        <v>1</v>
      </c>
      <c r="EY112" s="168">
        <v>1</v>
      </c>
      <c r="EZ112" s="168">
        <v>1</v>
      </c>
      <c r="FA112" s="172">
        <f t="shared" si="32"/>
        <v>-10</v>
      </c>
      <c r="FB112" s="172">
        <f t="shared" si="33"/>
        <v>-1</v>
      </c>
      <c r="FC112" s="286">
        <f>(CO112+FA112*Foglio1!$L$17+Foglio1!$I$17*base!FB112)*(1-Foglio1!$L$27)</f>
        <v>8470.144284631519</v>
      </c>
      <c r="FD112" s="212"/>
      <c r="FE112" s="212"/>
      <c r="FF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</row>
    <row r="113" spans="1:179" s="213" customFormat="1" ht="24.75" customHeight="1">
      <c r="A113" s="145">
        <v>106</v>
      </c>
      <c r="B113" s="319" t="str">
        <f t="shared" si="34"/>
        <v>EE</v>
      </c>
      <c r="C113" s="319" t="s">
        <v>214</v>
      </c>
      <c r="D113" s="320" t="s">
        <v>228</v>
      </c>
      <c r="E113" s="321" t="s">
        <v>229</v>
      </c>
      <c r="F113" s="321" t="s">
        <v>230</v>
      </c>
      <c r="G113" s="322">
        <v>12</v>
      </c>
      <c r="H113" s="322">
        <v>314</v>
      </c>
      <c r="I113" s="322">
        <v>24</v>
      </c>
      <c r="J113" s="322">
        <v>0</v>
      </c>
      <c r="K113" s="322">
        <f t="shared" si="42"/>
        <v>24</v>
      </c>
      <c r="L113" s="322">
        <v>26</v>
      </c>
      <c r="M113" s="322">
        <v>540</v>
      </c>
      <c r="N113" s="322">
        <v>43</v>
      </c>
      <c r="O113" s="322">
        <v>2</v>
      </c>
      <c r="P113" s="322">
        <f t="shared" si="43"/>
        <v>45</v>
      </c>
      <c r="Q113" s="322"/>
      <c r="R113" s="322"/>
      <c r="S113" s="322"/>
      <c r="T113" s="322"/>
      <c r="U113" s="322"/>
      <c r="V113" s="322">
        <v>28</v>
      </c>
      <c r="W113" s="322">
        <v>12</v>
      </c>
      <c r="X113" s="322">
        <v>311</v>
      </c>
      <c r="Y113" s="322">
        <v>24</v>
      </c>
      <c r="Z113" s="322">
        <v>2</v>
      </c>
      <c r="AA113" s="322">
        <f t="shared" si="45"/>
        <v>26</v>
      </c>
      <c r="AB113" s="322">
        <v>26</v>
      </c>
      <c r="AC113" s="322">
        <v>531</v>
      </c>
      <c r="AD113" s="322">
        <v>53</v>
      </c>
      <c r="AE113" s="322">
        <v>4</v>
      </c>
      <c r="AF113" s="322">
        <f t="shared" si="46"/>
        <v>57</v>
      </c>
      <c r="AG113" s="322"/>
      <c r="AH113" s="322"/>
      <c r="AI113" s="322"/>
      <c r="AJ113" s="322"/>
      <c r="AK113" s="322"/>
      <c r="AL113" s="322">
        <v>28</v>
      </c>
      <c r="AM113" s="322"/>
      <c r="AN113" s="322"/>
      <c r="AO113" s="323"/>
      <c r="AP113" s="323"/>
      <c r="AQ113" s="323"/>
      <c r="AR113" s="323"/>
      <c r="AS113" s="323"/>
      <c r="AT113" s="323"/>
      <c r="AU113" s="323"/>
      <c r="AV113" s="323"/>
      <c r="AW113" s="323"/>
      <c r="AX113" s="323"/>
      <c r="AY113" s="323"/>
      <c r="AZ113" s="323"/>
      <c r="BA113" s="323"/>
      <c r="BB113" s="323"/>
      <c r="BC113" s="323"/>
      <c r="BD113" s="323"/>
      <c r="BE113" s="323"/>
      <c r="BF113" s="323"/>
      <c r="BG113" s="323"/>
      <c r="BH113" s="323"/>
      <c r="BI113" s="323"/>
      <c r="BJ113" s="323"/>
      <c r="BK113" s="323"/>
      <c r="BL113" s="323"/>
      <c r="BM113" s="323"/>
      <c r="BN113" s="323"/>
      <c r="BO113" s="323"/>
      <c r="BP113" s="323"/>
      <c r="BQ113" s="323"/>
      <c r="BR113" s="323"/>
      <c r="BS113" s="323"/>
      <c r="BT113" s="323"/>
      <c r="BU113" s="323"/>
      <c r="BV113" s="323"/>
      <c r="BW113" s="147">
        <f t="shared" si="25"/>
        <v>38</v>
      </c>
      <c r="BX113" s="147">
        <f t="shared" si="26"/>
        <v>842</v>
      </c>
      <c r="BY113" s="147">
        <f t="shared" si="27"/>
        <v>83</v>
      </c>
      <c r="BZ113" s="147">
        <f t="shared" si="28"/>
        <v>28</v>
      </c>
      <c r="CA113" s="148">
        <f t="shared" si="29"/>
        <v>1</v>
      </c>
      <c r="CB113" s="296" t="s">
        <v>228</v>
      </c>
      <c r="CC113" s="324" t="s">
        <v>896</v>
      </c>
      <c r="CD113" s="298" t="s">
        <v>897</v>
      </c>
      <c r="CE113" s="300">
        <v>11614.672824698631</v>
      </c>
      <c r="CF113" s="149">
        <v>831</v>
      </c>
      <c r="CG113" s="149">
        <v>37</v>
      </c>
      <c r="CH113" s="144">
        <v>798</v>
      </c>
      <c r="CI113" s="144">
        <v>35</v>
      </c>
      <c r="CJ113" s="144">
        <v>33</v>
      </c>
      <c r="CK113" s="144">
        <v>2</v>
      </c>
      <c r="CL113" s="150">
        <f t="shared" si="30"/>
        <v>11</v>
      </c>
      <c r="CM113" s="150">
        <f t="shared" si="31"/>
        <v>1</v>
      </c>
      <c r="CN113" s="300">
        <v>12549.430357354007</v>
      </c>
      <c r="CO113" s="286">
        <v>9255.096682792775</v>
      </c>
      <c r="CP113" s="148">
        <f t="shared" si="35"/>
        <v>1</v>
      </c>
      <c r="CQ113" s="151" t="s">
        <v>34</v>
      </c>
      <c r="CR113" s="151" t="s">
        <v>897</v>
      </c>
      <c r="CS113" s="151" t="s">
        <v>1251</v>
      </c>
      <c r="CT113" s="151" t="s">
        <v>228</v>
      </c>
      <c r="CU113" s="151" t="s">
        <v>1320</v>
      </c>
      <c r="CV113" s="152">
        <v>303</v>
      </c>
      <c r="CW113" s="153">
        <v>2</v>
      </c>
      <c r="CX113" s="153">
        <v>12</v>
      </c>
      <c r="CY113" s="153">
        <v>24</v>
      </c>
      <c r="CZ113" s="153">
        <v>0</v>
      </c>
      <c r="DA113" s="154">
        <v>24</v>
      </c>
      <c r="DB113" s="155">
        <v>553</v>
      </c>
      <c r="DC113" s="156">
        <v>13</v>
      </c>
      <c r="DD113" s="156">
        <v>27</v>
      </c>
      <c r="DE113" s="156">
        <v>44</v>
      </c>
      <c r="DF113" s="156">
        <v>5</v>
      </c>
      <c r="DG113" s="156">
        <v>0</v>
      </c>
      <c r="DH113" s="156">
        <v>0</v>
      </c>
      <c r="DI113" s="157">
        <v>49</v>
      </c>
      <c r="DJ113" s="158">
        <v>0</v>
      </c>
      <c r="DK113" s="159">
        <v>0</v>
      </c>
      <c r="DL113" s="159">
        <v>0</v>
      </c>
      <c r="DM113" s="159">
        <v>0</v>
      </c>
      <c r="DN113" s="159">
        <v>0</v>
      </c>
      <c r="DO113" s="159">
        <v>0</v>
      </c>
      <c r="DP113" s="159">
        <v>0</v>
      </c>
      <c r="DQ113" s="160">
        <v>0</v>
      </c>
      <c r="DR113" s="161">
        <v>0</v>
      </c>
      <c r="DS113" s="162">
        <v>0</v>
      </c>
      <c r="DT113" s="162">
        <v>0</v>
      </c>
      <c r="DU113" s="162">
        <v>0</v>
      </c>
      <c r="DV113" s="162">
        <v>0</v>
      </c>
      <c r="DW113" s="163">
        <v>0</v>
      </c>
      <c r="DX113" s="164">
        <v>856</v>
      </c>
      <c r="DY113" s="165">
        <v>15</v>
      </c>
      <c r="DZ113" s="165">
        <v>39</v>
      </c>
      <c r="EA113" s="166">
        <v>68</v>
      </c>
      <c r="EB113" s="166">
        <v>5</v>
      </c>
      <c r="EC113" s="166">
        <v>0</v>
      </c>
      <c r="ED113" s="166">
        <v>0</v>
      </c>
      <c r="EE113" s="167">
        <v>73</v>
      </c>
      <c r="EF113" s="168"/>
      <c r="EG113" s="168"/>
      <c r="EH113" s="169"/>
      <c r="EI113" s="169"/>
      <c r="EJ113" s="169"/>
      <c r="EK113" s="169"/>
      <c r="EL113" s="169"/>
      <c r="EM113" s="169"/>
      <c r="EN113" s="169"/>
      <c r="EO113" s="169"/>
      <c r="EP113" s="169"/>
      <c r="EQ113" s="169"/>
      <c r="ER113" s="169"/>
      <c r="ES113" s="169"/>
      <c r="ET113" s="170">
        <v>2940.302328205469</v>
      </c>
      <c r="EU113" s="170">
        <v>4083.3527439714826</v>
      </c>
      <c r="EV113" s="171">
        <v>7023.655072176952</v>
      </c>
      <c r="EW113" s="168">
        <v>1</v>
      </c>
      <c r="EX113" s="168">
        <v>1</v>
      </c>
      <c r="EY113" s="168">
        <v>1</v>
      </c>
      <c r="EZ113" s="168">
        <v>1</v>
      </c>
      <c r="FA113" s="172">
        <f t="shared" si="32"/>
        <v>14</v>
      </c>
      <c r="FB113" s="172">
        <f t="shared" si="33"/>
        <v>1</v>
      </c>
      <c r="FC113" s="286">
        <f>(CO113+FA113*Foglio1!$L$17+Foglio1!$I$17*base!FB113)*(1-Foglio1!$L$27)</f>
        <v>7260.480727628636</v>
      </c>
      <c r="FD113" s="212"/>
      <c r="FE113" s="212"/>
      <c r="FF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</row>
    <row r="114" spans="1:179" s="213" customFormat="1" ht="24.75" customHeight="1">
      <c r="A114" s="145">
        <v>107</v>
      </c>
      <c r="B114" s="319" t="str">
        <f t="shared" si="34"/>
        <v>EE</v>
      </c>
      <c r="C114" s="319" t="s">
        <v>214</v>
      </c>
      <c r="D114" s="320" t="s">
        <v>231</v>
      </c>
      <c r="E114" s="321" t="s">
        <v>232</v>
      </c>
      <c r="F114" s="321" t="s">
        <v>230</v>
      </c>
      <c r="G114" s="322">
        <v>10</v>
      </c>
      <c r="H114" s="322">
        <v>242</v>
      </c>
      <c r="I114" s="322">
        <v>18</v>
      </c>
      <c r="J114" s="322">
        <v>0</v>
      </c>
      <c r="K114" s="322">
        <f t="shared" si="42"/>
        <v>18</v>
      </c>
      <c r="L114" s="322">
        <v>22</v>
      </c>
      <c r="M114" s="322">
        <v>432</v>
      </c>
      <c r="N114" s="322">
        <v>36</v>
      </c>
      <c r="O114" s="322">
        <v>4</v>
      </c>
      <c r="P114" s="322">
        <f t="shared" si="43"/>
        <v>40</v>
      </c>
      <c r="Q114" s="322"/>
      <c r="R114" s="322"/>
      <c r="S114" s="322"/>
      <c r="T114" s="322"/>
      <c r="U114" s="322"/>
      <c r="V114" s="322">
        <v>20</v>
      </c>
      <c r="W114" s="322">
        <v>10</v>
      </c>
      <c r="X114" s="322">
        <v>240</v>
      </c>
      <c r="Y114" s="322">
        <v>19</v>
      </c>
      <c r="Z114" s="322">
        <v>2</v>
      </c>
      <c r="AA114" s="322">
        <f t="shared" si="45"/>
        <v>21</v>
      </c>
      <c r="AB114" s="322">
        <v>22</v>
      </c>
      <c r="AC114" s="322">
        <v>425</v>
      </c>
      <c r="AD114" s="322">
        <v>40</v>
      </c>
      <c r="AE114" s="322">
        <v>5</v>
      </c>
      <c r="AF114" s="322">
        <f t="shared" si="46"/>
        <v>45</v>
      </c>
      <c r="AG114" s="322"/>
      <c r="AH114" s="322"/>
      <c r="AI114" s="322"/>
      <c r="AJ114" s="322"/>
      <c r="AK114" s="322"/>
      <c r="AL114" s="322">
        <v>20</v>
      </c>
      <c r="AM114" s="322"/>
      <c r="AN114" s="322"/>
      <c r="AO114" s="323"/>
      <c r="AP114" s="323"/>
      <c r="AQ114" s="323"/>
      <c r="AR114" s="323"/>
      <c r="AS114" s="323"/>
      <c r="AT114" s="323"/>
      <c r="AU114" s="323"/>
      <c r="AV114" s="323"/>
      <c r="AW114" s="323"/>
      <c r="AX114" s="323"/>
      <c r="AY114" s="323"/>
      <c r="AZ114" s="323"/>
      <c r="BA114" s="323"/>
      <c r="BB114" s="323"/>
      <c r="BC114" s="323"/>
      <c r="BD114" s="323"/>
      <c r="BE114" s="323"/>
      <c r="BF114" s="323"/>
      <c r="BG114" s="323"/>
      <c r="BH114" s="323"/>
      <c r="BI114" s="323"/>
      <c r="BJ114" s="323"/>
      <c r="BK114" s="323"/>
      <c r="BL114" s="323"/>
      <c r="BM114" s="323"/>
      <c r="BN114" s="323"/>
      <c r="BO114" s="323"/>
      <c r="BP114" s="323"/>
      <c r="BQ114" s="323"/>
      <c r="BR114" s="323"/>
      <c r="BS114" s="323"/>
      <c r="BT114" s="323"/>
      <c r="BU114" s="323"/>
      <c r="BV114" s="323"/>
      <c r="BW114" s="147">
        <f t="shared" si="25"/>
        <v>32</v>
      </c>
      <c r="BX114" s="147">
        <f t="shared" si="26"/>
        <v>665</v>
      </c>
      <c r="BY114" s="147">
        <f t="shared" si="27"/>
        <v>66</v>
      </c>
      <c r="BZ114" s="147">
        <f t="shared" si="28"/>
        <v>20</v>
      </c>
      <c r="CA114" s="148">
        <f t="shared" si="29"/>
        <v>1</v>
      </c>
      <c r="CB114" s="296" t="s">
        <v>231</v>
      </c>
      <c r="CC114" s="324" t="s">
        <v>898</v>
      </c>
      <c r="CD114" s="298" t="s">
        <v>897</v>
      </c>
      <c r="CE114" s="300">
        <v>10089.197553037713</v>
      </c>
      <c r="CF114" s="149">
        <v>672</v>
      </c>
      <c r="CG114" s="149">
        <v>32</v>
      </c>
      <c r="CH114" s="144">
        <v>682</v>
      </c>
      <c r="CI114" s="144">
        <v>31</v>
      </c>
      <c r="CJ114" s="144">
        <v>-10</v>
      </c>
      <c r="CK114" s="144">
        <v>1</v>
      </c>
      <c r="CL114" s="150">
        <f t="shared" si="30"/>
        <v>-7</v>
      </c>
      <c r="CM114" s="150">
        <f t="shared" si="31"/>
        <v>0</v>
      </c>
      <c r="CN114" s="300">
        <v>10208.720075855052</v>
      </c>
      <c r="CO114" s="286">
        <v>7380.549741202025</v>
      </c>
      <c r="CP114" s="148">
        <f t="shared" si="35"/>
        <v>1</v>
      </c>
      <c r="CQ114" s="151" t="s">
        <v>34</v>
      </c>
      <c r="CR114" s="151" t="s">
        <v>897</v>
      </c>
      <c r="CS114" s="151" t="s">
        <v>1251</v>
      </c>
      <c r="CT114" s="151" t="s">
        <v>231</v>
      </c>
      <c r="CU114" s="151" t="s">
        <v>1321</v>
      </c>
      <c r="CV114" s="152">
        <v>249</v>
      </c>
      <c r="CW114" s="153">
        <v>3</v>
      </c>
      <c r="CX114" s="153">
        <v>10</v>
      </c>
      <c r="CY114" s="153">
        <v>19</v>
      </c>
      <c r="CZ114" s="153">
        <v>1</v>
      </c>
      <c r="DA114" s="154">
        <v>20</v>
      </c>
      <c r="DB114" s="155">
        <v>429</v>
      </c>
      <c r="DC114" s="156">
        <v>12</v>
      </c>
      <c r="DD114" s="156">
        <v>21</v>
      </c>
      <c r="DE114" s="156">
        <v>36</v>
      </c>
      <c r="DF114" s="156">
        <v>5</v>
      </c>
      <c r="DG114" s="156">
        <v>0</v>
      </c>
      <c r="DH114" s="156">
        <v>0</v>
      </c>
      <c r="DI114" s="157">
        <v>41</v>
      </c>
      <c r="DJ114" s="158">
        <v>0</v>
      </c>
      <c r="DK114" s="159">
        <v>0</v>
      </c>
      <c r="DL114" s="159">
        <v>0</v>
      </c>
      <c r="DM114" s="159">
        <v>0</v>
      </c>
      <c r="DN114" s="159">
        <v>0</v>
      </c>
      <c r="DO114" s="159">
        <v>0</v>
      </c>
      <c r="DP114" s="159">
        <v>0</v>
      </c>
      <c r="DQ114" s="160">
        <v>0</v>
      </c>
      <c r="DR114" s="161">
        <v>0</v>
      </c>
      <c r="DS114" s="162">
        <v>0</v>
      </c>
      <c r="DT114" s="162">
        <v>0</v>
      </c>
      <c r="DU114" s="162">
        <v>0</v>
      </c>
      <c r="DV114" s="162">
        <v>0</v>
      </c>
      <c r="DW114" s="163">
        <v>0</v>
      </c>
      <c r="DX114" s="164">
        <v>678</v>
      </c>
      <c r="DY114" s="165">
        <v>15</v>
      </c>
      <c r="DZ114" s="165">
        <v>31</v>
      </c>
      <c r="EA114" s="166">
        <v>55</v>
      </c>
      <c r="EB114" s="166">
        <v>6</v>
      </c>
      <c r="EC114" s="166">
        <v>0</v>
      </c>
      <c r="ED114" s="166">
        <v>0</v>
      </c>
      <c r="EE114" s="167">
        <v>61</v>
      </c>
      <c r="EF114" s="168"/>
      <c r="EG114" s="168"/>
      <c r="EH114" s="169"/>
      <c r="EI114" s="169"/>
      <c r="EJ114" s="169"/>
      <c r="EK114" s="169"/>
      <c r="EL114" s="169"/>
      <c r="EM114" s="169"/>
      <c r="EN114" s="169"/>
      <c r="EO114" s="169"/>
      <c r="EP114" s="169"/>
      <c r="EQ114" s="169"/>
      <c r="ER114" s="169"/>
      <c r="ES114" s="169"/>
      <c r="ET114" s="170">
        <v>2324.87747545624</v>
      </c>
      <c r="EU114" s="170">
        <v>3252.301116656182</v>
      </c>
      <c r="EV114" s="171">
        <v>5577.178592112422</v>
      </c>
      <c r="EW114" s="168">
        <v>1</v>
      </c>
      <c r="EX114" s="168">
        <v>1</v>
      </c>
      <c r="EY114" s="168">
        <v>1</v>
      </c>
      <c r="EZ114" s="168">
        <v>1</v>
      </c>
      <c r="FA114" s="172">
        <f t="shared" si="32"/>
        <v>13</v>
      </c>
      <c r="FB114" s="172">
        <f t="shared" si="33"/>
        <v>-1</v>
      </c>
      <c r="FC114" s="286">
        <f>(CO114+FA114*Foglio1!$L$17+Foglio1!$I$17*base!FB114)*(1-Foglio1!$L$27)</f>
        <v>5631.963425942503</v>
      </c>
      <c r="FD114" s="212"/>
      <c r="FE114" s="212"/>
      <c r="FF114" s="212"/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12"/>
      <c r="FS114" s="212"/>
      <c r="FT114" s="212"/>
      <c r="FU114" s="212"/>
      <c r="FV114" s="212"/>
      <c r="FW114" s="212"/>
    </row>
    <row r="115" spans="1:179" s="213" customFormat="1" ht="24.75" customHeight="1">
      <c r="A115" s="145">
        <v>108</v>
      </c>
      <c r="B115" s="319" t="str">
        <f t="shared" si="34"/>
        <v>EE</v>
      </c>
      <c r="C115" s="319" t="s">
        <v>214</v>
      </c>
      <c r="D115" s="320" t="s">
        <v>233</v>
      </c>
      <c r="E115" s="321" t="s">
        <v>234</v>
      </c>
      <c r="F115" s="321" t="s">
        <v>230</v>
      </c>
      <c r="G115" s="322">
        <v>11</v>
      </c>
      <c r="H115" s="322">
        <v>271</v>
      </c>
      <c r="I115" s="322">
        <v>22</v>
      </c>
      <c r="J115" s="322">
        <v>0</v>
      </c>
      <c r="K115" s="322">
        <f t="shared" si="42"/>
        <v>22</v>
      </c>
      <c r="L115" s="322">
        <v>24</v>
      </c>
      <c r="M115" s="322">
        <v>505</v>
      </c>
      <c r="N115" s="322">
        <v>42</v>
      </c>
      <c r="O115" s="322">
        <v>0</v>
      </c>
      <c r="P115" s="322">
        <f t="shared" si="43"/>
        <v>42</v>
      </c>
      <c r="Q115" s="322"/>
      <c r="R115" s="322"/>
      <c r="S115" s="322"/>
      <c r="T115" s="322"/>
      <c r="U115" s="322"/>
      <c r="V115" s="322">
        <v>23</v>
      </c>
      <c r="W115" s="322">
        <v>11</v>
      </c>
      <c r="X115" s="322">
        <v>274</v>
      </c>
      <c r="Y115" s="322">
        <v>23</v>
      </c>
      <c r="Z115" s="322">
        <v>2</v>
      </c>
      <c r="AA115" s="322">
        <f t="shared" si="45"/>
        <v>25</v>
      </c>
      <c r="AB115" s="322">
        <v>25</v>
      </c>
      <c r="AC115" s="322">
        <v>511</v>
      </c>
      <c r="AD115" s="322">
        <v>45</v>
      </c>
      <c r="AE115" s="322">
        <v>3</v>
      </c>
      <c r="AF115" s="322">
        <f t="shared" si="46"/>
        <v>48</v>
      </c>
      <c r="AG115" s="322"/>
      <c r="AH115" s="322"/>
      <c r="AI115" s="322"/>
      <c r="AJ115" s="322"/>
      <c r="AK115" s="322"/>
      <c r="AL115" s="322">
        <v>23</v>
      </c>
      <c r="AM115" s="322"/>
      <c r="AN115" s="322"/>
      <c r="AO115" s="323"/>
      <c r="AP115" s="323"/>
      <c r="AQ115" s="323"/>
      <c r="AR115" s="323"/>
      <c r="AS115" s="323"/>
      <c r="AT115" s="323"/>
      <c r="AU115" s="323"/>
      <c r="AV115" s="323"/>
      <c r="AW115" s="323"/>
      <c r="AX115" s="323"/>
      <c r="AY115" s="323"/>
      <c r="AZ115" s="323"/>
      <c r="BA115" s="323"/>
      <c r="BB115" s="323"/>
      <c r="BC115" s="323"/>
      <c r="BD115" s="323"/>
      <c r="BE115" s="323"/>
      <c r="BF115" s="323"/>
      <c r="BG115" s="323"/>
      <c r="BH115" s="323"/>
      <c r="BI115" s="323"/>
      <c r="BJ115" s="323"/>
      <c r="BK115" s="323"/>
      <c r="BL115" s="323"/>
      <c r="BM115" s="323"/>
      <c r="BN115" s="323"/>
      <c r="BO115" s="323"/>
      <c r="BP115" s="323"/>
      <c r="BQ115" s="323"/>
      <c r="BR115" s="323"/>
      <c r="BS115" s="323"/>
      <c r="BT115" s="323"/>
      <c r="BU115" s="323"/>
      <c r="BV115" s="323"/>
      <c r="BW115" s="147">
        <f t="shared" si="25"/>
        <v>36</v>
      </c>
      <c r="BX115" s="147">
        <f t="shared" si="26"/>
        <v>785</v>
      </c>
      <c r="BY115" s="147">
        <f t="shared" si="27"/>
        <v>73</v>
      </c>
      <c r="BZ115" s="147">
        <f t="shared" si="28"/>
        <v>23</v>
      </c>
      <c r="CA115" s="148">
        <f t="shared" si="29"/>
        <v>1</v>
      </c>
      <c r="CB115" s="296" t="s">
        <v>233</v>
      </c>
      <c r="CC115" s="324" t="s">
        <v>899</v>
      </c>
      <c r="CD115" s="298" t="s">
        <v>897</v>
      </c>
      <c r="CE115" s="300">
        <v>11688.3961607691</v>
      </c>
      <c r="CF115" s="149">
        <v>780</v>
      </c>
      <c r="CG115" s="149">
        <v>35</v>
      </c>
      <c r="CH115" s="144">
        <v>784</v>
      </c>
      <c r="CI115" s="144">
        <v>36</v>
      </c>
      <c r="CJ115" s="144">
        <v>-4</v>
      </c>
      <c r="CK115" s="144">
        <v>-1</v>
      </c>
      <c r="CL115" s="150">
        <f t="shared" si="30"/>
        <v>5</v>
      </c>
      <c r="CM115" s="150">
        <f t="shared" si="31"/>
        <v>1</v>
      </c>
      <c r="CN115" s="300">
        <v>11161.410119348326</v>
      </c>
      <c r="CO115" s="286">
        <v>8226.38449651034</v>
      </c>
      <c r="CP115" s="148">
        <f t="shared" si="35"/>
        <v>1</v>
      </c>
      <c r="CQ115" s="151" t="s">
        <v>34</v>
      </c>
      <c r="CR115" s="151" t="s">
        <v>897</v>
      </c>
      <c r="CS115" s="151" t="s">
        <v>1251</v>
      </c>
      <c r="CT115" s="151" t="s">
        <v>233</v>
      </c>
      <c r="CU115" s="151" t="s">
        <v>1322</v>
      </c>
      <c r="CV115" s="152">
        <v>275</v>
      </c>
      <c r="CW115" s="153">
        <v>2</v>
      </c>
      <c r="CX115" s="153">
        <v>11</v>
      </c>
      <c r="CY115" s="153">
        <v>22</v>
      </c>
      <c r="CZ115" s="153">
        <v>0</v>
      </c>
      <c r="DA115" s="154">
        <v>22</v>
      </c>
      <c r="DB115" s="155">
        <v>528</v>
      </c>
      <c r="DC115" s="156">
        <v>8</v>
      </c>
      <c r="DD115" s="156">
        <v>26</v>
      </c>
      <c r="DE115" s="156">
        <v>43</v>
      </c>
      <c r="DF115" s="156">
        <v>3</v>
      </c>
      <c r="DG115" s="156">
        <v>0</v>
      </c>
      <c r="DH115" s="156">
        <v>0</v>
      </c>
      <c r="DI115" s="157">
        <v>46</v>
      </c>
      <c r="DJ115" s="158">
        <v>0</v>
      </c>
      <c r="DK115" s="159">
        <v>0</v>
      </c>
      <c r="DL115" s="159">
        <v>0</v>
      </c>
      <c r="DM115" s="159">
        <v>0</v>
      </c>
      <c r="DN115" s="159">
        <v>0</v>
      </c>
      <c r="DO115" s="159">
        <v>0</v>
      </c>
      <c r="DP115" s="159">
        <v>0</v>
      </c>
      <c r="DQ115" s="160">
        <v>0</v>
      </c>
      <c r="DR115" s="161">
        <v>0</v>
      </c>
      <c r="DS115" s="162">
        <v>0</v>
      </c>
      <c r="DT115" s="162">
        <v>0</v>
      </c>
      <c r="DU115" s="162">
        <v>0</v>
      </c>
      <c r="DV115" s="162">
        <v>0</v>
      </c>
      <c r="DW115" s="163">
        <v>0</v>
      </c>
      <c r="DX115" s="164">
        <v>803</v>
      </c>
      <c r="DY115" s="165">
        <v>10</v>
      </c>
      <c r="DZ115" s="165">
        <v>37</v>
      </c>
      <c r="EA115" s="166">
        <v>65</v>
      </c>
      <c r="EB115" s="166">
        <v>3</v>
      </c>
      <c r="EC115" s="166">
        <v>0</v>
      </c>
      <c r="ED115" s="166">
        <v>0</v>
      </c>
      <c r="EE115" s="167">
        <v>68</v>
      </c>
      <c r="EF115" s="168"/>
      <c r="EG115" s="168"/>
      <c r="EH115" s="169"/>
      <c r="EI115" s="169"/>
      <c r="EJ115" s="169"/>
      <c r="EK115" s="169"/>
      <c r="EL115" s="169"/>
      <c r="EM115" s="169"/>
      <c r="EN115" s="169"/>
      <c r="EO115" s="169"/>
      <c r="EP115" s="169"/>
      <c r="EQ115" s="169"/>
      <c r="ER115" s="169"/>
      <c r="ES115" s="169"/>
      <c r="ET115" s="170">
        <v>2762.3611634767594</v>
      </c>
      <c r="EU115" s="170">
        <v>3868.484045851681</v>
      </c>
      <c r="EV115" s="171">
        <v>6630.84520932844</v>
      </c>
      <c r="EW115" s="168">
        <v>1</v>
      </c>
      <c r="EX115" s="168">
        <v>1</v>
      </c>
      <c r="EY115" s="168">
        <v>1</v>
      </c>
      <c r="EZ115" s="168">
        <v>1</v>
      </c>
      <c r="FA115" s="172">
        <f t="shared" si="32"/>
        <v>18</v>
      </c>
      <c r="FB115" s="172">
        <f t="shared" si="33"/>
        <v>1</v>
      </c>
      <c r="FC115" s="286">
        <f>(CO115+FA115*Foglio1!$L$17+Foglio1!$I$17*base!FB115)*(1-Foglio1!$L$27)</f>
        <v>6479.941861031869</v>
      </c>
      <c r="FD115" s="212"/>
      <c r="FE115" s="212"/>
      <c r="FF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</row>
    <row r="116" spans="1:179" s="213" customFormat="1" ht="24.75" customHeight="1">
      <c r="A116" s="145">
        <v>109</v>
      </c>
      <c r="B116" s="319" t="str">
        <f t="shared" si="34"/>
        <v>IC</v>
      </c>
      <c r="C116" s="319" t="s">
        <v>214</v>
      </c>
      <c r="D116" s="320" t="s">
        <v>235</v>
      </c>
      <c r="E116" s="321" t="s">
        <v>667</v>
      </c>
      <c r="F116" s="321" t="s">
        <v>230</v>
      </c>
      <c r="G116" s="322">
        <v>4</v>
      </c>
      <c r="H116" s="322">
        <v>105</v>
      </c>
      <c r="I116" s="322">
        <v>8</v>
      </c>
      <c r="J116" s="322">
        <v>0</v>
      </c>
      <c r="K116" s="322">
        <f t="shared" si="42"/>
        <v>8</v>
      </c>
      <c r="L116" s="322">
        <v>24</v>
      </c>
      <c r="M116" s="322">
        <v>424</v>
      </c>
      <c r="N116" s="322">
        <v>39</v>
      </c>
      <c r="O116" s="322">
        <v>3</v>
      </c>
      <c r="P116" s="322">
        <f t="shared" si="43"/>
        <v>42</v>
      </c>
      <c r="Q116" s="322">
        <v>12</v>
      </c>
      <c r="R116" s="322">
        <v>267</v>
      </c>
      <c r="S116" s="322">
        <v>24</v>
      </c>
      <c r="T116" s="322">
        <v>4</v>
      </c>
      <c r="U116" s="322">
        <f>SUM(S116:T116)</f>
        <v>28</v>
      </c>
      <c r="V116" s="322">
        <v>25</v>
      </c>
      <c r="W116" s="322">
        <v>4</v>
      </c>
      <c r="X116" s="322">
        <v>114</v>
      </c>
      <c r="Y116" s="322">
        <v>9</v>
      </c>
      <c r="Z116" s="322">
        <v>0</v>
      </c>
      <c r="AA116" s="322">
        <f t="shared" si="45"/>
        <v>9</v>
      </c>
      <c r="AB116" s="322">
        <v>24</v>
      </c>
      <c r="AC116" s="322">
        <v>421</v>
      </c>
      <c r="AD116" s="322">
        <v>44</v>
      </c>
      <c r="AE116" s="322">
        <v>5</v>
      </c>
      <c r="AF116" s="322">
        <f t="shared" si="46"/>
        <v>49</v>
      </c>
      <c r="AG116" s="322">
        <v>12</v>
      </c>
      <c r="AH116" s="322">
        <v>271</v>
      </c>
      <c r="AI116" s="322">
        <v>30</v>
      </c>
      <c r="AJ116" s="322">
        <v>4</v>
      </c>
      <c r="AK116" s="322">
        <f>SUM(AI116:AJ116)</f>
        <v>34</v>
      </c>
      <c r="AL116" s="322">
        <v>25</v>
      </c>
      <c r="AM116" s="322"/>
      <c r="AN116" s="322"/>
      <c r="AO116" s="323"/>
      <c r="AP116" s="323"/>
      <c r="AQ116" s="323"/>
      <c r="AR116" s="323"/>
      <c r="AS116" s="323"/>
      <c r="AT116" s="323"/>
      <c r="AU116" s="323"/>
      <c r="AV116" s="323"/>
      <c r="AW116" s="323"/>
      <c r="AX116" s="323"/>
      <c r="AY116" s="323"/>
      <c r="AZ116" s="323"/>
      <c r="BA116" s="323"/>
      <c r="BB116" s="323"/>
      <c r="BC116" s="323"/>
      <c r="BD116" s="323"/>
      <c r="BE116" s="323"/>
      <c r="BF116" s="323"/>
      <c r="BG116" s="323"/>
      <c r="BH116" s="323"/>
      <c r="BI116" s="323"/>
      <c r="BJ116" s="323"/>
      <c r="BK116" s="323"/>
      <c r="BL116" s="323"/>
      <c r="BM116" s="323"/>
      <c r="BN116" s="323"/>
      <c r="BO116" s="323"/>
      <c r="BP116" s="323"/>
      <c r="BQ116" s="323"/>
      <c r="BR116" s="323"/>
      <c r="BS116" s="323"/>
      <c r="BT116" s="323"/>
      <c r="BU116" s="323"/>
      <c r="BV116" s="323"/>
      <c r="BW116" s="147">
        <f t="shared" si="25"/>
        <v>40</v>
      </c>
      <c r="BX116" s="147">
        <f t="shared" si="26"/>
        <v>806</v>
      </c>
      <c r="BY116" s="147">
        <f t="shared" si="27"/>
        <v>92</v>
      </c>
      <c r="BZ116" s="147">
        <f t="shared" si="28"/>
        <v>25</v>
      </c>
      <c r="CA116" s="148">
        <f t="shared" si="29"/>
        <v>1</v>
      </c>
      <c r="CB116" s="296" t="s">
        <v>235</v>
      </c>
      <c r="CC116" s="324" t="s">
        <v>957</v>
      </c>
      <c r="CD116" s="298" t="s">
        <v>897</v>
      </c>
      <c r="CE116" s="300">
        <v>15530.59153680403</v>
      </c>
      <c r="CF116" s="149">
        <v>815</v>
      </c>
      <c r="CG116" s="149">
        <v>41</v>
      </c>
      <c r="CH116" s="144">
        <v>870</v>
      </c>
      <c r="CI116" s="144">
        <v>44</v>
      </c>
      <c r="CJ116" s="144">
        <v>-55</v>
      </c>
      <c r="CK116" s="144">
        <v>-3</v>
      </c>
      <c r="CL116" s="150">
        <f t="shared" si="30"/>
        <v>-9</v>
      </c>
      <c r="CM116" s="150">
        <f t="shared" si="31"/>
        <v>-1</v>
      </c>
      <c r="CN116" s="300">
        <v>13688.73552806025</v>
      </c>
      <c r="CO116" s="286">
        <v>9786.715720132153</v>
      </c>
      <c r="CP116" s="148">
        <f t="shared" si="35"/>
        <v>1</v>
      </c>
      <c r="CQ116" s="151" t="s">
        <v>34</v>
      </c>
      <c r="CR116" s="151" t="s">
        <v>897</v>
      </c>
      <c r="CS116" s="151" t="s">
        <v>1151</v>
      </c>
      <c r="CT116" s="151" t="s">
        <v>235</v>
      </c>
      <c r="CU116" s="151" t="s">
        <v>1323</v>
      </c>
      <c r="CV116" s="152">
        <v>130</v>
      </c>
      <c r="CW116" s="153">
        <v>0</v>
      </c>
      <c r="CX116" s="153">
        <v>5</v>
      </c>
      <c r="CY116" s="153">
        <v>9</v>
      </c>
      <c r="CZ116" s="153">
        <v>0</v>
      </c>
      <c r="DA116" s="154">
        <v>9</v>
      </c>
      <c r="DB116" s="155">
        <v>439</v>
      </c>
      <c r="DC116" s="156">
        <v>11</v>
      </c>
      <c r="DD116" s="156">
        <v>24</v>
      </c>
      <c r="DE116" s="156">
        <v>39</v>
      </c>
      <c r="DF116" s="156">
        <v>4</v>
      </c>
      <c r="DG116" s="156">
        <v>0</v>
      </c>
      <c r="DH116" s="156">
        <v>0</v>
      </c>
      <c r="DI116" s="157">
        <v>43</v>
      </c>
      <c r="DJ116" s="158">
        <v>285</v>
      </c>
      <c r="DK116" s="159">
        <v>4</v>
      </c>
      <c r="DL116" s="159">
        <v>13</v>
      </c>
      <c r="DM116" s="159">
        <v>25</v>
      </c>
      <c r="DN116" s="159">
        <v>2</v>
      </c>
      <c r="DO116" s="159">
        <v>0</v>
      </c>
      <c r="DP116" s="159">
        <v>0</v>
      </c>
      <c r="DQ116" s="160">
        <v>27</v>
      </c>
      <c r="DR116" s="161">
        <v>0</v>
      </c>
      <c r="DS116" s="162">
        <v>0</v>
      </c>
      <c r="DT116" s="162">
        <v>0</v>
      </c>
      <c r="DU116" s="162">
        <v>0</v>
      </c>
      <c r="DV116" s="162">
        <v>0</v>
      </c>
      <c r="DW116" s="163">
        <v>0</v>
      </c>
      <c r="DX116" s="164">
        <v>854</v>
      </c>
      <c r="DY116" s="165">
        <v>15</v>
      </c>
      <c r="DZ116" s="165">
        <v>42</v>
      </c>
      <c r="EA116" s="166">
        <v>73</v>
      </c>
      <c r="EB116" s="166">
        <v>6</v>
      </c>
      <c r="EC116" s="166">
        <v>0</v>
      </c>
      <c r="ED116" s="166">
        <v>0</v>
      </c>
      <c r="EE116" s="167">
        <v>79</v>
      </c>
      <c r="EF116" s="168"/>
      <c r="EG116" s="168"/>
      <c r="EH116" s="169"/>
      <c r="EI116" s="169"/>
      <c r="EJ116" s="169"/>
      <c r="EK116" s="169"/>
      <c r="EL116" s="169"/>
      <c r="EM116" s="169"/>
      <c r="EN116" s="169"/>
      <c r="EO116" s="169"/>
      <c r="EP116" s="169"/>
      <c r="EQ116" s="169"/>
      <c r="ER116" s="169"/>
      <c r="ES116" s="169"/>
      <c r="ET116" s="170">
        <v>3335.9173204468516</v>
      </c>
      <c r="EU116" s="170">
        <v>4966.722843278772</v>
      </c>
      <c r="EV116" s="171">
        <v>8302.640163725624</v>
      </c>
      <c r="EW116" s="168">
        <v>1</v>
      </c>
      <c r="EX116" s="168">
        <v>1</v>
      </c>
      <c r="EY116" s="168">
        <v>1</v>
      </c>
      <c r="EZ116" s="168">
        <v>1</v>
      </c>
      <c r="FA116" s="172">
        <f t="shared" si="32"/>
        <v>48</v>
      </c>
      <c r="FB116" s="172">
        <f t="shared" si="33"/>
        <v>2</v>
      </c>
      <c r="FC116" s="286">
        <f>(CO116+FA116*Foglio1!$L$17+Foglio1!$I$17*base!FB116)*(1-Foglio1!$L$27)</f>
        <v>7860.986987776849</v>
      </c>
      <c r="FD116" s="212"/>
      <c r="FE116" s="212"/>
      <c r="FF116" s="212"/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12"/>
      <c r="FS116" s="212"/>
      <c r="FT116" s="212"/>
      <c r="FU116" s="212"/>
      <c r="FV116" s="212"/>
      <c r="FW116" s="212"/>
    </row>
    <row r="117" spans="1:179" s="213" customFormat="1" ht="24.75" customHeight="1">
      <c r="A117" s="145">
        <v>110</v>
      </c>
      <c r="B117" s="319" t="str">
        <f t="shared" si="34"/>
        <v>MM</v>
      </c>
      <c r="C117" s="319" t="s">
        <v>214</v>
      </c>
      <c r="D117" s="320" t="s">
        <v>236</v>
      </c>
      <c r="E117" s="321" t="s">
        <v>668</v>
      </c>
      <c r="F117" s="321" t="s">
        <v>230</v>
      </c>
      <c r="G117" s="322"/>
      <c r="H117" s="322"/>
      <c r="I117" s="322"/>
      <c r="J117" s="322"/>
      <c r="K117" s="322"/>
      <c r="L117" s="322"/>
      <c r="M117" s="322"/>
      <c r="N117" s="322"/>
      <c r="O117" s="322"/>
      <c r="P117" s="322"/>
      <c r="Q117" s="322">
        <v>40</v>
      </c>
      <c r="R117" s="322">
        <v>963</v>
      </c>
      <c r="S117" s="322">
        <v>73</v>
      </c>
      <c r="T117" s="322">
        <v>9</v>
      </c>
      <c r="U117" s="322">
        <f>SUM(S117:T117)</f>
        <v>82</v>
      </c>
      <c r="V117" s="322">
        <v>22</v>
      </c>
      <c r="W117" s="322"/>
      <c r="X117" s="322"/>
      <c r="Y117" s="322"/>
      <c r="Z117" s="322"/>
      <c r="AA117" s="322"/>
      <c r="AB117" s="322"/>
      <c r="AC117" s="322"/>
      <c r="AD117" s="322"/>
      <c r="AE117" s="322"/>
      <c r="AF117" s="322"/>
      <c r="AG117" s="322">
        <v>40</v>
      </c>
      <c r="AH117" s="322">
        <v>973</v>
      </c>
      <c r="AI117" s="322">
        <v>82</v>
      </c>
      <c r="AJ117" s="322">
        <v>9</v>
      </c>
      <c r="AK117" s="322">
        <f>SUM(AI117:AJ117)</f>
        <v>91</v>
      </c>
      <c r="AL117" s="322">
        <v>22</v>
      </c>
      <c r="AM117" s="322"/>
      <c r="AN117" s="322"/>
      <c r="AO117" s="323"/>
      <c r="AP117" s="323"/>
      <c r="AQ117" s="323"/>
      <c r="AR117" s="323"/>
      <c r="AS117" s="323"/>
      <c r="AT117" s="323"/>
      <c r="AU117" s="323"/>
      <c r="AV117" s="323"/>
      <c r="AW117" s="323"/>
      <c r="AX117" s="323"/>
      <c r="AY117" s="323"/>
      <c r="AZ117" s="323"/>
      <c r="BA117" s="323"/>
      <c r="BB117" s="323"/>
      <c r="BC117" s="323"/>
      <c r="BD117" s="323"/>
      <c r="BE117" s="323"/>
      <c r="BF117" s="323"/>
      <c r="BG117" s="323"/>
      <c r="BH117" s="323"/>
      <c r="BI117" s="323"/>
      <c r="BJ117" s="323"/>
      <c r="BK117" s="323"/>
      <c r="BL117" s="323"/>
      <c r="BM117" s="323"/>
      <c r="BN117" s="323"/>
      <c r="BO117" s="323"/>
      <c r="BP117" s="323"/>
      <c r="BQ117" s="323"/>
      <c r="BR117" s="323"/>
      <c r="BS117" s="323"/>
      <c r="BT117" s="323"/>
      <c r="BU117" s="323"/>
      <c r="BV117" s="323"/>
      <c r="BW117" s="147">
        <f t="shared" si="25"/>
        <v>40</v>
      </c>
      <c r="BX117" s="147">
        <f t="shared" si="26"/>
        <v>973</v>
      </c>
      <c r="BY117" s="147">
        <f t="shared" si="27"/>
        <v>91</v>
      </c>
      <c r="BZ117" s="147">
        <f t="shared" si="28"/>
        <v>22</v>
      </c>
      <c r="CA117" s="148">
        <f t="shared" si="29"/>
        <v>1</v>
      </c>
      <c r="CB117" s="296" t="s">
        <v>236</v>
      </c>
      <c r="CC117" s="324" t="s">
        <v>960</v>
      </c>
      <c r="CD117" s="298" t="s">
        <v>897</v>
      </c>
      <c r="CE117" s="300">
        <v>18350.987708505745</v>
      </c>
      <c r="CF117" s="149">
        <v>1003</v>
      </c>
      <c r="CG117" s="149">
        <v>42</v>
      </c>
      <c r="CH117" s="144">
        <v>923</v>
      </c>
      <c r="CI117" s="144">
        <v>40</v>
      </c>
      <c r="CJ117" s="144">
        <v>80</v>
      </c>
      <c r="CK117" s="144">
        <v>2</v>
      </c>
      <c r="CL117" s="150">
        <f t="shared" si="30"/>
        <v>-30</v>
      </c>
      <c r="CM117" s="150">
        <f t="shared" si="31"/>
        <v>-2</v>
      </c>
      <c r="CN117" s="300">
        <v>19738.43802082805</v>
      </c>
      <c r="CO117" s="286">
        <v>13988.134526591295</v>
      </c>
      <c r="CP117" s="148">
        <f t="shared" si="35"/>
        <v>1</v>
      </c>
      <c r="CQ117" s="151" t="s">
        <v>34</v>
      </c>
      <c r="CR117" s="151" t="s">
        <v>897</v>
      </c>
      <c r="CS117" s="151" t="s">
        <v>1295</v>
      </c>
      <c r="CT117" s="151" t="s">
        <v>236</v>
      </c>
      <c r="CU117" s="151" t="s">
        <v>1307</v>
      </c>
      <c r="CV117" s="152">
        <v>0</v>
      </c>
      <c r="CW117" s="153">
        <v>0</v>
      </c>
      <c r="CX117" s="153">
        <v>0</v>
      </c>
      <c r="CY117" s="153">
        <v>0</v>
      </c>
      <c r="CZ117" s="153">
        <v>0</v>
      </c>
      <c r="DA117" s="154">
        <v>0</v>
      </c>
      <c r="DB117" s="155">
        <v>0</v>
      </c>
      <c r="DC117" s="156">
        <v>0</v>
      </c>
      <c r="DD117" s="156">
        <v>0</v>
      </c>
      <c r="DE117" s="156">
        <v>0</v>
      </c>
      <c r="DF117" s="156">
        <v>0</v>
      </c>
      <c r="DG117" s="156">
        <v>0</v>
      </c>
      <c r="DH117" s="156">
        <v>0</v>
      </c>
      <c r="DI117" s="157">
        <v>0</v>
      </c>
      <c r="DJ117" s="158">
        <v>946</v>
      </c>
      <c r="DK117" s="159">
        <v>15</v>
      </c>
      <c r="DL117" s="159">
        <v>37</v>
      </c>
      <c r="DM117" s="159">
        <v>67</v>
      </c>
      <c r="DN117" s="159">
        <v>8</v>
      </c>
      <c r="DO117" s="159">
        <v>0</v>
      </c>
      <c r="DP117" s="159">
        <v>0</v>
      </c>
      <c r="DQ117" s="160">
        <v>75</v>
      </c>
      <c r="DR117" s="161">
        <v>0</v>
      </c>
      <c r="DS117" s="162">
        <v>0</v>
      </c>
      <c r="DT117" s="162">
        <v>0</v>
      </c>
      <c r="DU117" s="162">
        <v>0</v>
      </c>
      <c r="DV117" s="162">
        <v>0</v>
      </c>
      <c r="DW117" s="163">
        <v>0</v>
      </c>
      <c r="DX117" s="164">
        <v>946</v>
      </c>
      <c r="DY117" s="165">
        <v>15</v>
      </c>
      <c r="DZ117" s="165">
        <v>37</v>
      </c>
      <c r="EA117" s="166">
        <v>67</v>
      </c>
      <c r="EB117" s="166">
        <v>8</v>
      </c>
      <c r="EC117" s="166">
        <v>0</v>
      </c>
      <c r="ED117" s="166">
        <v>0</v>
      </c>
      <c r="EE117" s="167">
        <v>75</v>
      </c>
      <c r="EF117" s="168"/>
      <c r="EG117" s="168"/>
      <c r="EH117" s="169"/>
      <c r="EI117" s="169"/>
      <c r="EJ117" s="169"/>
      <c r="EK117" s="169"/>
      <c r="EL117" s="169"/>
      <c r="EM117" s="169"/>
      <c r="EN117" s="169"/>
      <c r="EO117" s="169"/>
      <c r="EP117" s="169"/>
      <c r="EQ117" s="169"/>
      <c r="ER117" s="169"/>
      <c r="ES117" s="169"/>
      <c r="ET117" s="170">
        <v>4479.968167508886</v>
      </c>
      <c r="EU117" s="170">
        <v>5652.850764430576</v>
      </c>
      <c r="EV117" s="171">
        <v>10132.818931939462</v>
      </c>
      <c r="EW117" s="168">
        <v>1</v>
      </c>
      <c r="EX117" s="168">
        <v>1</v>
      </c>
      <c r="EY117" s="168">
        <v>1</v>
      </c>
      <c r="EZ117" s="168">
        <v>1</v>
      </c>
      <c r="FA117" s="172">
        <f t="shared" si="32"/>
        <v>-27</v>
      </c>
      <c r="FB117" s="172">
        <f t="shared" si="33"/>
        <v>-3</v>
      </c>
      <c r="FC117" s="286">
        <f>(CO117+FA117*Foglio1!$L$17+Foglio1!$I$17*base!FB117)*(1-Foglio1!$L$27)</f>
        <v>10421.56297470072</v>
      </c>
      <c r="FD117" s="212"/>
      <c r="FE117" s="212"/>
      <c r="FF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</row>
    <row r="118" spans="1:179" s="213" customFormat="1" ht="24.75" customHeight="1">
      <c r="A118" s="145">
        <v>111</v>
      </c>
      <c r="B118" s="319" t="str">
        <f t="shared" si="34"/>
        <v>IC</v>
      </c>
      <c r="C118" s="319" t="s">
        <v>214</v>
      </c>
      <c r="D118" s="320" t="s">
        <v>237</v>
      </c>
      <c r="E118" s="321" t="s">
        <v>669</v>
      </c>
      <c r="F118" s="321" t="s">
        <v>238</v>
      </c>
      <c r="G118" s="322">
        <v>7</v>
      </c>
      <c r="H118" s="322">
        <v>159</v>
      </c>
      <c r="I118" s="322">
        <v>14</v>
      </c>
      <c r="J118" s="322">
        <v>0</v>
      </c>
      <c r="K118" s="322">
        <f>SUM(I118:J118)</f>
        <v>14</v>
      </c>
      <c r="L118" s="322">
        <v>19</v>
      </c>
      <c r="M118" s="322">
        <v>292</v>
      </c>
      <c r="N118" s="322">
        <v>36</v>
      </c>
      <c r="O118" s="322">
        <v>1</v>
      </c>
      <c r="P118" s="322">
        <f aca="true" t="shared" si="48" ref="P118:P125">SUM(N118:O118)</f>
        <v>37</v>
      </c>
      <c r="Q118" s="322">
        <v>9</v>
      </c>
      <c r="R118" s="322">
        <v>182</v>
      </c>
      <c r="S118" s="322">
        <v>18</v>
      </c>
      <c r="T118" s="322">
        <v>1</v>
      </c>
      <c r="U118" s="322">
        <f>SUM(S118:T118)</f>
        <v>19</v>
      </c>
      <c r="V118" s="322">
        <v>27</v>
      </c>
      <c r="W118" s="322">
        <v>7</v>
      </c>
      <c r="X118" s="322">
        <v>158</v>
      </c>
      <c r="Y118" s="322">
        <v>14</v>
      </c>
      <c r="Z118" s="322">
        <v>1</v>
      </c>
      <c r="AA118" s="322">
        <f>SUM(Y118:Z118)</f>
        <v>15</v>
      </c>
      <c r="AB118" s="322">
        <v>19</v>
      </c>
      <c r="AC118" s="322">
        <v>295</v>
      </c>
      <c r="AD118" s="322">
        <v>38</v>
      </c>
      <c r="AE118" s="322">
        <v>3</v>
      </c>
      <c r="AF118" s="322">
        <f aca="true" t="shared" si="49" ref="AF118:AF125">SUM(AD118:AE118)</f>
        <v>41</v>
      </c>
      <c r="AG118" s="322">
        <v>9</v>
      </c>
      <c r="AH118" s="322">
        <v>184</v>
      </c>
      <c r="AI118" s="322">
        <v>31</v>
      </c>
      <c r="AJ118" s="322">
        <v>1</v>
      </c>
      <c r="AK118" s="322">
        <f>SUM(AI118:AJ118)</f>
        <v>32</v>
      </c>
      <c r="AL118" s="322">
        <v>27</v>
      </c>
      <c r="AM118" s="322"/>
      <c r="AN118" s="322"/>
      <c r="AO118" s="323"/>
      <c r="AP118" s="323"/>
      <c r="AQ118" s="323"/>
      <c r="AR118" s="323"/>
      <c r="AS118" s="323"/>
      <c r="AT118" s="323"/>
      <c r="AU118" s="323"/>
      <c r="AV118" s="323"/>
      <c r="AW118" s="323"/>
      <c r="AX118" s="323"/>
      <c r="AY118" s="323"/>
      <c r="AZ118" s="323"/>
      <c r="BA118" s="323"/>
      <c r="BB118" s="323"/>
      <c r="BC118" s="323"/>
      <c r="BD118" s="323"/>
      <c r="BE118" s="323"/>
      <c r="BF118" s="323"/>
      <c r="BG118" s="323"/>
      <c r="BH118" s="323"/>
      <c r="BI118" s="323"/>
      <c r="BJ118" s="323"/>
      <c r="BK118" s="323"/>
      <c r="BL118" s="323"/>
      <c r="BM118" s="323"/>
      <c r="BN118" s="323"/>
      <c r="BO118" s="323"/>
      <c r="BP118" s="323"/>
      <c r="BQ118" s="323"/>
      <c r="BR118" s="323"/>
      <c r="BS118" s="323"/>
      <c r="BT118" s="323"/>
      <c r="BU118" s="323"/>
      <c r="BV118" s="323"/>
      <c r="BW118" s="147">
        <f t="shared" si="25"/>
        <v>35</v>
      </c>
      <c r="BX118" s="147">
        <f t="shared" si="26"/>
        <v>637</v>
      </c>
      <c r="BY118" s="147">
        <f t="shared" si="27"/>
        <v>88</v>
      </c>
      <c r="BZ118" s="147">
        <f t="shared" si="28"/>
        <v>27</v>
      </c>
      <c r="CA118" s="148">
        <f t="shared" si="29"/>
        <v>1</v>
      </c>
      <c r="CB118" s="296" t="s">
        <v>237</v>
      </c>
      <c r="CC118" s="324" t="s">
        <v>938</v>
      </c>
      <c r="CD118" s="298" t="s">
        <v>939</v>
      </c>
      <c r="CE118" s="300">
        <v>12996.291639374356</v>
      </c>
      <c r="CF118" s="149">
        <v>694</v>
      </c>
      <c r="CG118" s="149">
        <v>41</v>
      </c>
      <c r="CH118" s="144">
        <v>681</v>
      </c>
      <c r="CI118" s="144">
        <v>41</v>
      </c>
      <c r="CJ118" s="144">
        <v>13</v>
      </c>
      <c r="CK118" s="144">
        <v>0</v>
      </c>
      <c r="CL118" s="150">
        <f t="shared" si="30"/>
        <v>-57</v>
      </c>
      <c r="CM118" s="150">
        <f t="shared" si="31"/>
        <v>-6</v>
      </c>
      <c r="CN118" s="300">
        <v>12993.895173194474</v>
      </c>
      <c r="CO118" s="286">
        <v>8552.664655364773</v>
      </c>
      <c r="CP118" s="148">
        <f t="shared" si="35"/>
        <v>1</v>
      </c>
      <c r="CQ118" s="151" t="s">
        <v>34</v>
      </c>
      <c r="CR118" s="151" t="s">
        <v>939</v>
      </c>
      <c r="CS118" s="151" t="s">
        <v>1151</v>
      </c>
      <c r="CT118" s="151" t="s">
        <v>237</v>
      </c>
      <c r="CU118" s="151" t="s">
        <v>939</v>
      </c>
      <c r="CV118" s="152">
        <v>179</v>
      </c>
      <c r="CW118" s="153">
        <v>2</v>
      </c>
      <c r="CX118" s="153">
        <v>8</v>
      </c>
      <c r="CY118" s="153">
        <v>15</v>
      </c>
      <c r="CZ118" s="153">
        <v>0</v>
      </c>
      <c r="DA118" s="154">
        <v>15</v>
      </c>
      <c r="DB118" s="155">
        <v>285</v>
      </c>
      <c r="DC118" s="156">
        <v>3</v>
      </c>
      <c r="DD118" s="156">
        <v>19</v>
      </c>
      <c r="DE118" s="156">
        <v>35</v>
      </c>
      <c r="DF118" s="156">
        <v>1</v>
      </c>
      <c r="DG118" s="156">
        <v>0</v>
      </c>
      <c r="DH118" s="156">
        <v>0</v>
      </c>
      <c r="DI118" s="157">
        <v>36</v>
      </c>
      <c r="DJ118" s="158">
        <v>197</v>
      </c>
      <c r="DK118" s="159">
        <v>3</v>
      </c>
      <c r="DL118" s="159">
        <v>10</v>
      </c>
      <c r="DM118" s="159">
        <v>20</v>
      </c>
      <c r="DN118" s="159">
        <v>2</v>
      </c>
      <c r="DO118" s="159">
        <v>0</v>
      </c>
      <c r="DP118" s="159">
        <v>0</v>
      </c>
      <c r="DQ118" s="160">
        <v>22</v>
      </c>
      <c r="DR118" s="161">
        <v>0</v>
      </c>
      <c r="DS118" s="162">
        <v>0</v>
      </c>
      <c r="DT118" s="162">
        <v>0</v>
      </c>
      <c r="DU118" s="162">
        <v>0</v>
      </c>
      <c r="DV118" s="162">
        <v>0</v>
      </c>
      <c r="DW118" s="163">
        <v>0</v>
      </c>
      <c r="DX118" s="164">
        <v>661</v>
      </c>
      <c r="DY118" s="165">
        <v>8</v>
      </c>
      <c r="DZ118" s="165">
        <v>37</v>
      </c>
      <c r="EA118" s="166">
        <v>70</v>
      </c>
      <c r="EB118" s="166">
        <v>3</v>
      </c>
      <c r="EC118" s="166">
        <v>0</v>
      </c>
      <c r="ED118" s="166">
        <v>0</v>
      </c>
      <c r="EE118" s="167">
        <v>73</v>
      </c>
      <c r="EF118" s="168"/>
      <c r="EG118" s="168"/>
      <c r="EH118" s="169"/>
      <c r="EI118" s="169"/>
      <c r="EJ118" s="169"/>
      <c r="EK118" s="169"/>
      <c r="EL118" s="169"/>
      <c r="EM118" s="169"/>
      <c r="EN118" s="169"/>
      <c r="EO118" s="169"/>
      <c r="EP118" s="169"/>
      <c r="EQ118" s="169"/>
      <c r="ER118" s="169"/>
      <c r="ES118" s="169"/>
      <c r="ET118" s="170">
        <v>2520.1760169115532</v>
      </c>
      <c r="EU118" s="170">
        <v>4350.361224316735</v>
      </c>
      <c r="EV118" s="171">
        <v>6870.537241228289</v>
      </c>
      <c r="EW118" s="168">
        <v>1</v>
      </c>
      <c r="EX118" s="168">
        <v>1</v>
      </c>
      <c r="EY118" s="168">
        <v>1</v>
      </c>
      <c r="EZ118" s="168">
        <v>1</v>
      </c>
      <c r="FA118" s="172">
        <f t="shared" si="32"/>
        <v>24</v>
      </c>
      <c r="FB118" s="172">
        <f t="shared" si="33"/>
        <v>2</v>
      </c>
      <c r="FC118" s="286">
        <f>(CO118+FA118*Foglio1!$L$17+Foglio1!$I$17*base!FB118)*(1-Foglio1!$L$27)</f>
        <v>6839.810792064182</v>
      </c>
      <c r="FD118" s="212"/>
      <c r="FE118" s="212"/>
      <c r="FF118" s="212"/>
      <c r="FH118" s="212"/>
      <c r="FI118" s="212"/>
      <c r="FJ118" s="212"/>
      <c r="FK118" s="212"/>
      <c r="FL118" s="212"/>
      <c r="FM118" s="212"/>
      <c r="FN118" s="212"/>
      <c r="FO118" s="212"/>
      <c r="FP118" s="212"/>
      <c r="FQ118" s="212"/>
      <c r="FR118" s="212"/>
      <c r="FS118" s="212"/>
      <c r="FT118" s="212"/>
      <c r="FU118" s="212"/>
      <c r="FV118" s="212"/>
      <c r="FW118" s="212"/>
    </row>
    <row r="119" spans="1:179" s="213" customFormat="1" ht="24.75" customHeight="1">
      <c r="A119" s="145">
        <v>112</v>
      </c>
      <c r="B119" s="319" t="str">
        <f t="shared" si="34"/>
        <v>EE</v>
      </c>
      <c r="C119" s="319" t="s">
        <v>214</v>
      </c>
      <c r="D119" s="320" t="s">
        <v>239</v>
      </c>
      <c r="E119" s="321" t="s">
        <v>670</v>
      </c>
      <c r="F119" s="321" t="s">
        <v>240</v>
      </c>
      <c r="G119" s="322">
        <v>10</v>
      </c>
      <c r="H119" s="322">
        <v>247</v>
      </c>
      <c r="I119" s="322">
        <v>20</v>
      </c>
      <c r="J119" s="322">
        <v>2</v>
      </c>
      <c r="K119" s="322">
        <f>SUM(I119:J119)</f>
        <v>22</v>
      </c>
      <c r="L119" s="322">
        <v>24</v>
      </c>
      <c r="M119" s="322">
        <v>465</v>
      </c>
      <c r="N119" s="322">
        <v>40</v>
      </c>
      <c r="O119" s="322">
        <v>3</v>
      </c>
      <c r="P119" s="322">
        <f t="shared" si="48"/>
        <v>43</v>
      </c>
      <c r="Q119" s="322"/>
      <c r="R119" s="322"/>
      <c r="S119" s="322"/>
      <c r="T119" s="322"/>
      <c r="U119" s="322"/>
      <c r="V119" s="322">
        <v>22</v>
      </c>
      <c r="W119" s="322">
        <v>10</v>
      </c>
      <c r="X119" s="322">
        <v>262</v>
      </c>
      <c r="Y119" s="322">
        <v>20</v>
      </c>
      <c r="Z119" s="322">
        <v>5</v>
      </c>
      <c r="AA119" s="322">
        <f>SUM(Y119:Z119)</f>
        <v>25</v>
      </c>
      <c r="AB119" s="322">
        <v>25</v>
      </c>
      <c r="AC119" s="322">
        <v>476</v>
      </c>
      <c r="AD119" s="322">
        <v>41</v>
      </c>
      <c r="AE119" s="322">
        <v>4</v>
      </c>
      <c r="AF119" s="322">
        <f t="shared" si="49"/>
        <v>45</v>
      </c>
      <c r="AG119" s="322"/>
      <c r="AH119" s="322"/>
      <c r="AI119" s="322"/>
      <c r="AJ119" s="322"/>
      <c r="AK119" s="322"/>
      <c r="AL119" s="322">
        <v>22</v>
      </c>
      <c r="AM119" s="322"/>
      <c r="AN119" s="322"/>
      <c r="AO119" s="323"/>
      <c r="AP119" s="323"/>
      <c r="AQ119" s="323"/>
      <c r="AR119" s="323"/>
      <c r="AS119" s="323"/>
      <c r="AT119" s="323"/>
      <c r="AU119" s="323"/>
      <c r="AV119" s="323"/>
      <c r="AW119" s="323"/>
      <c r="AX119" s="323"/>
      <c r="AY119" s="323"/>
      <c r="AZ119" s="323"/>
      <c r="BA119" s="323"/>
      <c r="BB119" s="323"/>
      <c r="BC119" s="323"/>
      <c r="BD119" s="323"/>
      <c r="BE119" s="323"/>
      <c r="BF119" s="323"/>
      <c r="BG119" s="323"/>
      <c r="BH119" s="323"/>
      <c r="BI119" s="323"/>
      <c r="BJ119" s="323"/>
      <c r="BK119" s="323"/>
      <c r="BL119" s="323"/>
      <c r="BM119" s="323"/>
      <c r="BN119" s="323"/>
      <c r="BO119" s="323"/>
      <c r="BP119" s="323"/>
      <c r="BQ119" s="323"/>
      <c r="BR119" s="323"/>
      <c r="BS119" s="323"/>
      <c r="BT119" s="323"/>
      <c r="BU119" s="323"/>
      <c r="BV119" s="323"/>
      <c r="BW119" s="147">
        <f t="shared" si="25"/>
        <v>35</v>
      </c>
      <c r="BX119" s="147">
        <f t="shared" si="26"/>
        <v>738</v>
      </c>
      <c r="BY119" s="147">
        <f t="shared" si="27"/>
        <v>70</v>
      </c>
      <c r="BZ119" s="147">
        <f t="shared" si="28"/>
        <v>22</v>
      </c>
      <c r="CA119" s="148">
        <f t="shared" si="29"/>
        <v>1</v>
      </c>
      <c r="CB119" s="296" t="s">
        <v>239</v>
      </c>
      <c r="CC119" s="324" t="s">
        <v>900</v>
      </c>
      <c r="CD119" s="298" t="s">
        <v>901</v>
      </c>
      <c r="CE119" s="300">
        <v>11356.427711659768</v>
      </c>
      <c r="CF119" s="149">
        <v>727</v>
      </c>
      <c r="CG119" s="149">
        <v>35</v>
      </c>
      <c r="CH119" s="144">
        <v>764</v>
      </c>
      <c r="CI119" s="144">
        <v>35</v>
      </c>
      <c r="CJ119" s="144">
        <v>-37</v>
      </c>
      <c r="CK119" s="144">
        <v>0</v>
      </c>
      <c r="CL119" s="150">
        <f t="shared" si="30"/>
        <v>11</v>
      </c>
      <c r="CM119" s="150">
        <f t="shared" si="31"/>
        <v>0</v>
      </c>
      <c r="CN119" s="300">
        <v>10809.098127071571</v>
      </c>
      <c r="CO119" s="286">
        <v>7881.402021272703</v>
      </c>
      <c r="CP119" s="148">
        <f t="shared" si="35"/>
        <v>1</v>
      </c>
      <c r="CQ119" s="151" t="s">
        <v>34</v>
      </c>
      <c r="CR119" s="151" t="s">
        <v>901</v>
      </c>
      <c r="CS119" s="151" t="s">
        <v>1251</v>
      </c>
      <c r="CT119" s="151" t="s">
        <v>239</v>
      </c>
      <c r="CU119" s="151" t="s">
        <v>901</v>
      </c>
      <c r="CV119" s="152">
        <v>264</v>
      </c>
      <c r="CW119" s="153">
        <v>5</v>
      </c>
      <c r="CX119" s="153">
        <v>11</v>
      </c>
      <c r="CY119" s="153">
        <v>21</v>
      </c>
      <c r="CZ119" s="153">
        <v>2</v>
      </c>
      <c r="DA119" s="154">
        <v>23</v>
      </c>
      <c r="DB119" s="155">
        <v>440</v>
      </c>
      <c r="DC119" s="156">
        <v>14</v>
      </c>
      <c r="DD119" s="156">
        <v>25</v>
      </c>
      <c r="DE119" s="156">
        <v>40</v>
      </c>
      <c r="DF119" s="156">
        <v>7</v>
      </c>
      <c r="DG119" s="156">
        <v>0</v>
      </c>
      <c r="DH119" s="156">
        <v>0</v>
      </c>
      <c r="DI119" s="157">
        <v>47</v>
      </c>
      <c r="DJ119" s="158">
        <v>0</v>
      </c>
      <c r="DK119" s="159">
        <v>0</v>
      </c>
      <c r="DL119" s="159">
        <v>0</v>
      </c>
      <c r="DM119" s="159">
        <v>0</v>
      </c>
      <c r="DN119" s="159">
        <v>0</v>
      </c>
      <c r="DO119" s="159">
        <v>0</v>
      </c>
      <c r="DP119" s="159">
        <v>0</v>
      </c>
      <c r="DQ119" s="160">
        <v>0</v>
      </c>
      <c r="DR119" s="161">
        <v>0</v>
      </c>
      <c r="DS119" s="162">
        <v>0</v>
      </c>
      <c r="DT119" s="162">
        <v>0</v>
      </c>
      <c r="DU119" s="162">
        <v>0</v>
      </c>
      <c r="DV119" s="162">
        <v>0</v>
      </c>
      <c r="DW119" s="163">
        <v>0</v>
      </c>
      <c r="DX119" s="164">
        <v>704</v>
      </c>
      <c r="DY119" s="165">
        <v>19</v>
      </c>
      <c r="DZ119" s="165">
        <v>36</v>
      </c>
      <c r="EA119" s="166">
        <v>61</v>
      </c>
      <c r="EB119" s="166">
        <v>9</v>
      </c>
      <c r="EC119" s="166">
        <v>0</v>
      </c>
      <c r="ED119" s="166">
        <v>0</v>
      </c>
      <c r="EE119" s="167">
        <v>70</v>
      </c>
      <c r="EF119" s="168"/>
      <c r="EG119" s="168"/>
      <c r="EH119" s="169"/>
      <c r="EI119" s="169"/>
      <c r="EJ119" s="169"/>
      <c r="EK119" s="169"/>
      <c r="EL119" s="169"/>
      <c r="EM119" s="169"/>
      <c r="EN119" s="169"/>
      <c r="EO119" s="169"/>
      <c r="EP119" s="169"/>
      <c r="EQ119" s="169"/>
      <c r="ER119" s="169"/>
      <c r="ES119" s="169"/>
      <c r="ET119" s="170">
        <v>2411.606999213237</v>
      </c>
      <c r="EU119" s="170">
        <v>3768.155488082756</v>
      </c>
      <c r="EV119" s="171">
        <v>6179.762487295993</v>
      </c>
      <c r="EW119" s="168">
        <v>1</v>
      </c>
      <c r="EX119" s="168">
        <v>1</v>
      </c>
      <c r="EY119" s="168">
        <v>1</v>
      </c>
      <c r="EZ119" s="168">
        <v>1</v>
      </c>
      <c r="FA119" s="172">
        <f t="shared" si="32"/>
        <v>-34</v>
      </c>
      <c r="FB119" s="172">
        <f t="shared" si="33"/>
        <v>1</v>
      </c>
      <c r="FC119" s="286">
        <f>(CO119+FA119*Foglio1!$L$17+Foglio1!$I$17*base!FB119)*(1-Foglio1!$L$27)</f>
        <v>6061.049613887214</v>
      </c>
      <c r="FD119" s="212"/>
      <c r="FE119" s="212"/>
      <c r="FF119" s="212"/>
      <c r="FH119" s="212"/>
      <c r="FI119" s="212"/>
      <c r="FJ119" s="212"/>
      <c r="FK119" s="212"/>
      <c r="FL119" s="212"/>
      <c r="FM119" s="212"/>
      <c r="FN119" s="212"/>
      <c r="FO119" s="212"/>
      <c r="FP119" s="212"/>
      <c r="FQ119" s="212"/>
      <c r="FR119" s="212"/>
      <c r="FS119" s="212"/>
      <c r="FT119" s="212"/>
      <c r="FU119" s="212"/>
      <c r="FV119" s="212"/>
      <c r="FW119" s="212"/>
    </row>
    <row r="120" spans="1:179" s="213" customFormat="1" ht="24.75" customHeight="1">
      <c r="A120" s="145">
        <v>113</v>
      </c>
      <c r="B120" s="319" t="str">
        <f t="shared" si="34"/>
        <v>IC</v>
      </c>
      <c r="C120" s="319" t="s">
        <v>214</v>
      </c>
      <c r="D120" s="320" t="s">
        <v>241</v>
      </c>
      <c r="E120" s="321" t="s">
        <v>671</v>
      </c>
      <c r="F120" s="321" t="s">
        <v>240</v>
      </c>
      <c r="G120" s="322">
        <v>2</v>
      </c>
      <c r="H120" s="322">
        <v>40</v>
      </c>
      <c r="I120" s="322">
        <v>4</v>
      </c>
      <c r="J120" s="322">
        <v>0</v>
      </c>
      <c r="K120" s="322">
        <f>SUM(I120:J120)</f>
        <v>4</v>
      </c>
      <c r="L120" s="322">
        <v>12</v>
      </c>
      <c r="M120" s="322">
        <v>187</v>
      </c>
      <c r="N120" s="322">
        <v>18</v>
      </c>
      <c r="O120" s="322">
        <v>1</v>
      </c>
      <c r="P120" s="322">
        <f t="shared" si="48"/>
        <v>19</v>
      </c>
      <c r="Q120" s="322">
        <v>13</v>
      </c>
      <c r="R120" s="322">
        <v>308</v>
      </c>
      <c r="S120" s="322">
        <v>28</v>
      </c>
      <c r="T120" s="322">
        <v>4</v>
      </c>
      <c r="U120" s="322">
        <f>SUM(S120:T120)</f>
        <v>32</v>
      </c>
      <c r="V120" s="322">
        <v>20</v>
      </c>
      <c r="W120" s="322">
        <v>2</v>
      </c>
      <c r="X120" s="322">
        <v>42</v>
      </c>
      <c r="Y120" s="322">
        <v>5</v>
      </c>
      <c r="Z120" s="322">
        <v>1</v>
      </c>
      <c r="AA120" s="322">
        <f>SUM(Y120:Z120)</f>
        <v>6</v>
      </c>
      <c r="AB120" s="322">
        <v>12</v>
      </c>
      <c r="AC120" s="322">
        <v>189</v>
      </c>
      <c r="AD120" s="322">
        <v>18</v>
      </c>
      <c r="AE120" s="322">
        <v>1</v>
      </c>
      <c r="AF120" s="322">
        <f t="shared" si="49"/>
        <v>19</v>
      </c>
      <c r="AG120" s="322">
        <v>13</v>
      </c>
      <c r="AH120" s="322">
        <v>324</v>
      </c>
      <c r="AI120" s="322">
        <v>34</v>
      </c>
      <c r="AJ120" s="322">
        <v>3</v>
      </c>
      <c r="AK120" s="322">
        <f>SUM(AI120:AJ120)</f>
        <v>37</v>
      </c>
      <c r="AL120" s="322">
        <v>20</v>
      </c>
      <c r="AM120" s="322"/>
      <c r="AN120" s="322"/>
      <c r="AO120" s="323"/>
      <c r="AP120" s="323"/>
      <c r="AQ120" s="323"/>
      <c r="AR120" s="323"/>
      <c r="AS120" s="323"/>
      <c r="AT120" s="323"/>
      <c r="AU120" s="323"/>
      <c r="AV120" s="323"/>
      <c r="AW120" s="323"/>
      <c r="AX120" s="323"/>
      <c r="AY120" s="323"/>
      <c r="AZ120" s="323"/>
      <c r="BA120" s="323"/>
      <c r="BB120" s="323"/>
      <c r="BC120" s="323"/>
      <c r="BD120" s="323"/>
      <c r="BE120" s="323"/>
      <c r="BF120" s="323"/>
      <c r="BG120" s="323"/>
      <c r="BH120" s="323"/>
      <c r="BI120" s="323"/>
      <c r="BJ120" s="323"/>
      <c r="BK120" s="323"/>
      <c r="BL120" s="323"/>
      <c r="BM120" s="323"/>
      <c r="BN120" s="323"/>
      <c r="BO120" s="323"/>
      <c r="BP120" s="323"/>
      <c r="BQ120" s="323"/>
      <c r="BR120" s="323"/>
      <c r="BS120" s="323"/>
      <c r="BT120" s="323"/>
      <c r="BU120" s="323"/>
      <c r="BV120" s="323"/>
      <c r="BW120" s="147">
        <f t="shared" si="25"/>
        <v>27</v>
      </c>
      <c r="BX120" s="147">
        <f t="shared" si="26"/>
        <v>555</v>
      </c>
      <c r="BY120" s="147">
        <f t="shared" si="27"/>
        <v>62</v>
      </c>
      <c r="BZ120" s="147">
        <f t="shared" si="28"/>
        <v>20</v>
      </c>
      <c r="CA120" s="148">
        <f t="shared" si="29"/>
        <v>1</v>
      </c>
      <c r="CB120" s="296" t="s">
        <v>241</v>
      </c>
      <c r="CC120" s="325" t="s">
        <v>926</v>
      </c>
      <c r="CD120" s="298" t="s">
        <v>901</v>
      </c>
      <c r="CE120" s="300">
        <v>9454.352239351549</v>
      </c>
      <c r="CF120" s="149">
        <v>550</v>
      </c>
      <c r="CG120" s="149">
        <v>27</v>
      </c>
      <c r="CH120" s="144">
        <v>516</v>
      </c>
      <c r="CI120" s="144">
        <v>25</v>
      </c>
      <c r="CJ120" s="144">
        <v>34</v>
      </c>
      <c r="CK120" s="144">
        <v>2</v>
      </c>
      <c r="CL120" s="150">
        <f t="shared" si="30"/>
        <v>5</v>
      </c>
      <c r="CM120" s="150">
        <f t="shared" si="31"/>
        <v>0</v>
      </c>
      <c r="CN120" s="300">
        <v>10425.146400335589</v>
      </c>
      <c r="CO120" s="286">
        <v>7581.094348696404</v>
      </c>
      <c r="CP120" s="148">
        <f t="shared" si="35"/>
        <v>1</v>
      </c>
      <c r="CQ120" s="151" t="s">
        <v>34</v>
      </c>
      <c r="CR120" s="151" t="s">
        <v>901</v>
      </c>
      <c r="CS120" s="151" t="s">
        <v>1151</v>
      </c>
      <c r="CT120" s="151" t="s">
        <v>241</v>
      </c>
      <c r="CU120" s="151" t="s">
        <v>1324</v>
      </c>
      <c r="CV120" s="152">
        <v>46</v>
      </c>
      <c r="CW120" s="153">
        <v>2</v>
      </c>
      <c r="CX120" s="153">
        <v>2</v>
      </c>
      <c r="CY120" s="153">
        <v>4</v>
      </c>
      <c r="CZ120" s="153">
        <v>0</v>
      </c>
      <c r="DA120" s="154">
        <v>4</v>
      </c>
      <c r="DB120" s="155">
        <v>203</v>
      </c>
      <c r="DC120" s="156">
        <v>3</v>
      </c>
      <c r="DD120" s="156">
        <v>13</v>
      </c>
      <c r="DE120" s="156">
        <v>20</v>
      </c>
      <c r="DF120" s="156">
        <v>1</v>
      </c>
      <c r="DG120" s="156">
        <v>0</v>
      </c>
      <c r="DH120" s="156">
        <v>0</v>
      </c>
      <c r="DI120" s="157">
        <v>21</v>
      </c>
      <c r="DJ120" s="158">
        <v>332</v>
      </c>
      <c r="DK120" s="159">
        <v>7</v>
      </c>
      <c r="DL120" s="159">
        <v>14</v>
      </c>
      <c r="DM120" s="159">
        <v>30</v>
      </c>
      <c r="DN120" s="159">
        <v>4</v>
      </c>
      <c r="DO120" s="159">
        <v>0</v>
      </c>
      <c r="DP120" s="159">
        <v>0</v>
      </c>
      <c r="DQ120" s="160">
        <v>34</v>
      </c>
      <c r="DR120" s="161">
        <v>0</v>
      </c>
      <c r="DS120" s="162">
        <v>0</v>
      </c>
      <c r="DT120" s="162">
        <v>0</v>
      </c>
      <c r="DU120" s="162">
        <v>0</v>
      </c>
      <c r="DV120" s="162">
        <v>0</v>
      </c>
      <c r="DW120" s="163">
        <v>0</v>
      </c>
      <c r="DX120" s="164">
        <v>581</v>
      </c>
      <c r="DY120" s="165">
        <v>12</v>
      </c>
      <c r="DZ120" s="165">
        <v>29</v>
      </c>
      <c r="EA120" s="166">
        <v>54</v>
      </c>
      <c r="EB120" s="166">
        <v>5</v>
      </c>
      <c r="EC120" s="166">
        <v>0</v>
      </c>
      <c r="ED120" s="166">
        <v>0</v>
      </c>
      <c r="EE120" s="167">
        <v>59</v>
      </c>
      <c r="EF120" s="168"/>
      <c r="EG120" s="168"/>
      <c r="EH120" s="169"/>
      <c r="EI120" s="169"/>
      <c r="EJ120" s="169"/>
      <c r="EK120" s="169"/>
      <c r="EL120" s="169"/>
      <c r="EM120" s="169"/>
      <c r="EN120" s="169"/>
      <c r="EO120" s="169"/>
      <c r="EP120" s="169"/>
      <c r="EQ120" s="169"/>
      <c r="ER120" s="169"/>
      <c r="ES120" s="169"/>
      <c r="ET120" s="170">
        <v>2446.295112134516</v>
      </c>
      <c r="EU120" s="170">
        <v>3672.268037157988</v>
      </c>
      <c r="EV120" s="171">
        <v>6118.563149292504</v>
      </c>
      <c r="EW120" s="168">
        <v>1</v>
      </c>
      <c r="EX120" s="168">
        <v>1</v>
      </c>
      <c r="EY120" s="168">
        <v>1</v>
      </c>
      <c r="EZ120" s="168">
        <v>1</v>
      </c>
      <c r="FA120" s="172">
        <f t="shared" si="32"/>
        <v>26</v>
      </c>
      <c r="FB120" s="172">
        <f t="shared" si="33"/>
        <v>2</v>
      </c>
      <c r="FC120" s="286">
        <f>(CO120+FA120*Foglio1!$L$17+Foglio1!$I$17*base!FB120)*(1-Foglio1!$L$27)</f>
        <v>6097.391359514901</v>
      </c>
      <c r="FD120" s="212"/>
      <c r="FE120" s="212"/>
      <c r="FF120" s="212"/>
      <c r="FH120" s="212"/>
      <c r="FI120" s="212"/>
      <c r="FJ120" s="212"/>
      <c r="FK120" s="212"/>
      <c r="FL120" s="212"/>
      <c r="FM120" s="212"/>
      <c r="FN120" s="212"/>
      <c r="FO120" s="212"/>
      <c r="FP120" s="212"/>
      <c r="FQ120" s="212"/>
      <c r="FR120" s="212"/>
      <c r="FS120" s="212"/>
      <c r="FT120" s="212"/>
      <c r="FU120" s="212"/>
      <c r="FV120" s="212"/>
      <c r="FW120" s="212"/>
    </row>
    <row r="121" spans="1:179" s="213" customFormat="1" ht="24.75" customHeight="1">
      <c r="A121" s="145">
        <v>114</v>
      </c>
      <c r="B121" s="319" t="str">
        <f t="shared" si="34"/>
        <v>EE</v>
      </c>
      <c r="C121" s="319" t="s">
        <v>214</v>
      </c>
      <c r="D121" s="320" t="s">
        <v>242</v>
      </c>
      <c r="E121" s="321" t="s">
        <v>672</v>
      </c>
      <c r="F121" s="321" t="s">
        <v>37</v>
      </c>
      <c r="G121" s="322">
        <v>9</v>
      </c>
      <c r="H121" s="322">
        <v>234</v>
      </c>
      <c r="I121" s="322">
        <v>18</v>
      </c>
      <c r="J121" s="322">
        <v>1</v>
      </c>
      <c r="K121" s="322">
        <f>SUM(I121:J121)</f>
        <v>19</v>
      </c>
      <c r="L121" s="322">
        <v>20</v>
      </c>
      <c r="M121" s="322">
        <v>367</v>
      </c>
      <c r="N121" s="322">
        <v>33</v>
      </c>
      <c r="O121" s="322">
        <v>2</v>
      </c>
      <c r="P121" s="322">
        <f t="shared" si="48"/>
        <v>35</v>
      </c>
      <c r="Q121" s="322"/>
      <c r="R121" s="322"/>
      <c r="S121" s="322"/>
      <c r="T121" s="322"/>
      <c r="U121" s="322"/>
      <c r="V121" s="322">
        <v>20</v>
      </c>
      <c r="W121" s="322">
        <v>9</v>
      </c>
      <c r="X121" s="322">
        <v>234</v>
      </c>
      <c r="Y121" s="322">
        <v>18</v>
      </c>
      <c r="Z121" s="322">
        <v>3</v>
      </c>
      <c r="AA121" s="322">
        <f>SUM(Y121:Z121)</f>
        <v>21</v>
      </c>
      <c r="AB121" s="322">
        <v>20</v>
      </c>
      <c r="AC121" s="322">
        <v>369</v>
      </c>
      <c r="AD121" s="322">
        <v>33</v>
      </c>
      <c r="AE121" s="322">
        <v>3</v>
      </c>
      <c r="AF121" s="322">
        <f t="shared" si="49"/>
        <v>36</v>
      </c>
      <c r="AG121" s="322"/>
      <c r="AH121" s="322"/>
      <c r="AI121" s="322"/>
      <c r="AJ121" s="322"/>
      <c r="AK121" s="322"/>
      <c r="AL121" s="322">
        <v>20</v>
      </c>
      <c r="AM121" s="322"/>
      <c r="AN121" s="322"/>
      <c r="AO121" s="323"/>
      <c r="AP121" s="323"/>
      <c r="AQ121" s="323"/>
      <c r="AR121" s="323"/>
      <c r="AS121" s="323"/>
      <c r="AT121" s="323"/>
      <c r="AU121" s="323"/>
      <c r="AV121" s="323"/>
      <c r="AW121" s="323"/>
      <c r="AX121" s="323"/>
      <c r="AY121" s="323"/>
      <c r="AZ121" s="323"/>
      <c r="BA121" s="323"/>
      <c r="BB121" s="323"/>
      <c r="BC121" s="323"/>
      <c r="BD121" s="323"/>
      <c r="BE121" s="323"/>
      <c r="BF121" s="323"/>
      <c r="BG121" s="323"/>
      <c r="BH121" s="323"/>
      <c r="BI121" s="323"/>
      <c r="BJ121" s="323"/>
      <c r="BK121" s="323"/>
      <c r="BL121" s="323"/>
      <c r="BM121" s="323"/>
      <c r="BN121" s="323"/>
      <c r="BO121" s="323"/>
      <c r="BP121" s="323"/>
      <c r="BQ121" s="323"/>
      <c r="BR121" s="323"/>
      <c r="BS121" s="323"/>
      <c r="BT121" s="323"/>
      <c r="BU121" s="323"/>
      <c r="BV121" s="323"/>
      <c r="BW121" s="147">
        <f t="shared" si="25"/>
        <v>29</v>
      </c>
      <c r="BX121" s="147">
        <f t="shared" si="26"/>
        <v>603</v>
      </c>
      <c r="BY121" s="147">
        <f t="shared" si="27"/>
        <v>57</v>
      </c>
      <c r="BZ121" s="147">
        <f t="shared" si="28"/>
        <v>20</v>
      </c>
      <c r="CA121" s="148">
        <f t="shared" si="29"/>
        <v>1</v>
      </c>
      <c r="CB121" s="296" t="s">
        <v>242</v>
      </c>
      <c r="CC121" s="324" t="s">
        <v>894</v>
      </c>
      <c r="CD121" s="298" t="s">
        <v>34</v>
      </c>
      <c r="CE121" s="300">
        <v>9212.232035365658</v>
      </c>
      <c r="CF121" s="149">
        <v>603</v>
      </c>
      <c r="CG121" s="149">
        <v>30</v>
      </c>
      <c r="CH121" s="144">
        <v>602</v>
      </c>
      <c r="CI121" s="144">
        <v>29</v>
      </c>
      <c r="CJ121" s="144">
        <v>1</v>
      </c>
      <c r="CK121" s="144">
        <v>1</v>
      </c>
      <c r="CL121" s="150">
        <f t="shared" si="30"/>
        <v>0</v>
      </c>
      <c r="CM121" s="150">
        <f t="shared" si="31"/>
        <v>-1</v>
      </c>
      <c r="CN121" s="300">
        <v>9465.827022876869</v>
      </c>
      <c r="CO121" s="286">
        <v>6755.847187162105</v>
      </c>
      <c r="CP121" s="148">
        <f t="shared" si="35"/>
        <v>1</v>
      </c>
      <c r="CQ121" s="151" t="s">
        <v>34</v>
      </c>
      <c r="CR121" s="151" t="s">
        <v>34</v>
      </c>
      <c r="CS121" s="151" t="s">
        <v>1251</v>
      </c>
      <c r="CT121" s="151" t="s">
        <v>242</v>
      </c>
      <c r="CU121" s="151" t="s">
        <v>1325</v>
      </c>
      <c r="CV121" s="152">
        <v>236</v>
      </c>
      <c r="CW121" s="153">
        <v>4</v>
      </c>
      <c r="CX121" s="153">
        <v>10</v>
      </c>
      <c r="CY121" s="153">
        <v>19</v>
      </c>
      <c r="CZ121" s="153">
        <v>2</v>
      </c>
      <c r="DA121" s="154">
        <v>21</v>
      </c>
      <c r="DB121" s="155">
        <v>398</v>
      </c>
      <c r="DC121" s="156">
        <v>5</v>
      </c>
      <c r="DD121" s="156">
        <v>20</v>
      </c>
      <c r="DE121" s="156">
        <v>33</v>
      </c>
      <c r="DF121" s="156">
        <v>3</v>
      </c>
      <c r="DG121" s="156">
        <v>0</v>
      </c>
      <c r="DH121" s="156">
        <v>0</v>
      </c>
      <c r="DI121" s="157">
        <v>36</v>
      </c>
      <c r="DJ121" s="158">
        <v>0</v>
      </c>
      <c r="DK121" s="159">
        <v>0</v>
      </c>
      <c r="DL121" s="159">
        <v>0</v>
      </c>
      <c r="DM121" s="159">
        <v>0</v>
      </c>
      <c r="DN121" s="159">
        <v>0</v>
      </c>
      <c r="DO121" s="159">
        <v>0</v>
      </c>
      <c r="DP121" s="159">
        <v>0</v>
      </c>
      <c r="DQ121" s="160">
        <v>0</v>
      </c>
      <c r="DR121" s="161">
        <v>0</v>
      </c>
      <c r="DS121" s="162">
        <v>0</v>
      </c>
      <c r="DT121" s="162">
        <v>0</v>
      </c>
      <c r="DU121" s="162">
        <v>0</v>
      </c>
      <c r="DV121" s="162">
        <v>0</v>
      </c>
      <c r="DW121" s="163">
        <v>0</v>
      </c>
      <c r="DX121" s="164">
        <v>634</v>
      </c>
      <c r="DY121" s="165">
        <v>9</v>
      </c>
      <c r="DZ121" s="165">
        <v>30</v>
      </c>
      <c r="EA121" s="166">
        <v>52</v>
      </c>
      <c r="EB121" s="166">
        <v>5</v>
      </c>
      <c r="EC121" s="166">
        <v>0</v>
      </c>
      <c r="ED121" s="166">
        <v>0</v>
      </c>
      <c r="EE121" s="167">
        <v>57</v>
      </c>
      <c r="EF121" s="168"/>
      <c r="EG121" s="168"/>
      <c r="EH121" s="169"/>
      <c r="EI121" s="169"/>
      <c r="EJ121" s="169"/>
      <c r="EK121" s="169"/>
      <c r="EL121" s="169"/>
      <c r="EM121" s="169"/>
      <c r="EN121" s="169"/>
      <c r="EO121" s="169"/>
      <c r="EP121" s="169"/>
      <c r="EQ121" s="169"/>
      <c r="ER121" s="169"/>
      <c r="ES121" s="169"/>
      <c r="ET121" s="170">
        <v>2172.5950330294486</v>
      </c>
      <c r="EU121" s="170">
        <v>3151.972558887258</v>
      </c>
      <c r="EV121" s="171">
        <v>5324.567591916706</v>
      </c>
      <c r="EW121" s="168">
        <v>1</v>
      </c>
      <c r="EX121" s="168">
        <v>1</v>
      </c>
      <c r="EY121" s="168">
        <v>1</v>
      </c>
      <c r="EZ121" s="168">
        <v>1</v>
      </c>
      <c r="FA121" s="172">
        <f t="shared" si="32"/>
        <v>31</v>
      </c>
      <c r="FB121" s="172">
        <f t="shared" si="33"/>
        <v>1</v>
      </c>
      <c r="FC121" s="286">
        <f>(CO121+FA121*Foglio1!$L$17+Foglio1!$I$17*base!FB121)*(1-Foglio1!$L$27)</f>
        <v>5385.618412965883</v>
      </c>
      <c r="FD121" s="212"/>
      <c r="FE121" s="212"/>
      <c r="FF121" s="212"/>
      <c r="FH121" s="212"/>
      <c r="FI121" s="212"/>
      <c r="FJ121" s="212"/>
      <c r="FK121" s="212"/>
      <c r="FL121" s="212"/>
      <c r="FM121" s="212"/>
      <c r="FN121" s="212"/>
      <c r="FO121" s="212"/>
      <c r="FP121" s="212"/>
      <c r="FQ121" s="212"/>
      <c r="FR121" s="212"/>
      <c r="FS121" s="212"/>
      <c r="FT121" s="212"/>
      <c r="FU121" s="212"/>
      <c r="FV121" s="212"/>
      <c r="FW121" s="212"/>
    </row>
    <row r="122" spans="1:179" s="213" customFormat="1" ht="24.75" customHeight="1">
      <c r="A122" s="145">
        <v>115</v>
      </c>
      <c r="B122" s="319" t="str">
        <f t="shared" si="34"/>
        <v>EE</v>
      </c>
      <c r="C122" s="319" t="s">
        <v>214</v>
      </c>
      <c r="D122" s="320" t="s">
        <v>243</v>
      </c>
      <c r="E122" s="321" t="s">
        <v>673</v>
      </c>
      <c r="F122" s="321" t="s">
        <v>37</v>
      </c>
      <c r="G122" s="322">
        <v>13</v>
      </c>
      <c r="H122" s="322">
        <v>312</v>
      </c>
      <c r="I122" s="322">
        <v>23</v>
      </c>
      <c r="J122" s="322">
        <v>2</v>
      </c>
      <c r="K122" s="322">
        <f>SUM(I122:J122)</f>
        <v>25</v>
      </c>
      <c r="L122" s="322">
        <v>25</v>
      </c>
      <c r="M122" s="322">
        <v>515</v>
      </c>
      <c r="N122" s="322">
        <v>40</v>
      </c>
      <c r="O122" s="322">
        <v>5</v>
      </c>
      <c r="P122" s="322">
        <f t="shared" si="48"/>
        <v>45</v>
      </c>
      <c r="Q122" s="322"/>
      <c r="R122" s="322"/>
      <c r="S122" s="322"/>
      <c r="T122" s="322"/>
      <c r="U122" s="322"/>
      <c r="V122" s="322">
        <v>24</v>
      </c>
      <c r="W122" s="322">
        <v>13</v>
      </c>
      <c r="X122" s="322">
        <v>319</v>
      </c>
      <c r="Y122" s="322">
        <v>23</v>
      </c>
      <c r="Z122" s="322">
        <v>3</v>
      </c>
      <c r="AA122" s="322">
        <f>SUM(Y122:Z122)</f>
        <v>26</v>
      </c>
      <c r="AB122" s="322">
        <v>25</v>
      </c>
      <c r="AC122" s="322">
        <v>509</v>
      </c>
      <c r="AD122" s="322">
        <v>41</v>
      </c>
      <c r="AE122" s="322">
        <v>9</v>
      </c>
      <c r="AF122" s="322">
        <f t="shared" si="49"/>
        <v>50</v>
      </c>
      <c r="AG122" s="322"/>
      <c r="AH122" s="322"/>
      <c r="AI122" s="322"/>
      <c r="AJ122" s="322"/>
      <c r="AK122" s="322"/>
      <c r="AL122" s="322">
        <v>24</v>
      </c>
      <c r="AM122" s="322"/>
      <c r="AN122" s="322"/>
      <c r="AO122" s="323"/>
      <c r="AP122" s="323"/>
      <c r="AQ122" s="323"/>
      <c r="AR122" s="323"/>
      <c r="AS122" s="323"/>
      <c r="AT122" s="323"/>
      <c r="AU122" s="323"/>
      <c r="AV122" s="323"/>
      <c r="AW122" s="323"/>
      <c r="AX122" s="323"/>
      <c r="AY122" s="323"/>
      <c r="AZ122" s="323"/>
      <c r="BA122" s="323"/>
      <c r="BB122" s="323"/>
      <c r="BC122" s="323"/>
      <c r="BD122" s="323"/>
      <c r="BE122" s="323"/>
      <c r="BF122" s="323"/>
      <c r="BG122" s="323"/>
      <c r="BH122" s="323"/>
      <c r="BI122" s="323"/>
      <c r="BJ122" s="323"/>
      <c r="BK122" s="323"/>
      <c r="BL122" s="323"/>
      <c r="BM122" s="323"/>
      <c r="BN122" s="323"/>
      <c r="BO122" s="323"/>
      <c r="BP122" s="323"/>
      <c r="BQ122" s="323"/>
      <c r="BR122" s="323"/>
      <c r="BS122" s="323"/>
      <c r="BT122" s="323"/>
      <c r="BU122" s="323"/>
      <c r="BV122" s="323"/>
      <c r="BW122" s="147">
        <f t="shared" si="25"/>
        <v>38</v>
      </c>
      <c r="BX122" s="147">
        <f t="shared" si="26"/>
        <v>828</v>
      </c>
      <c r="BY122" s="147">
        <f t="shared" si="27"/>
        <v>76</v>
      </c>
      <c r="BZ122" s="147">
        <f t="shared" si="28"/>
        <v>24</v>
      </c>
      <c r="CA122" s="148">
        <f t="shared" si="29"/>
        <v>1</v>
      </c>
      <c r="CB122" s="296" t="s">
        <v>243</v>
      </c>
      <c r="CC122" s="324" t="s">
        <v>895</v>
      </c>
      <c r="CD122" s="298" t="s">
        <v>34</v>
      </c>
      <c r="CE122" s="300">
        <v>11998.077359304752</v>
      </c>
      <c r="CF122" s="149">
        <v>813</v>
      </c>
      <c r="CG122" s="149">
        <v>38</v>
      </c>
      <c r="CH122" s="144">
        <v>804</v>
      </c>
      <c r="CI122" s="144">
        <v>37</v>
      </c>
      <c r="CJ122" s="144">
        <v>9</v>
      </c>
      <c r="CK122" s="144">
        <v>1</v>
      </c>
      <c r="CL122" s="150">
        <f t="shared" si="30"/>
        <v>15</v>
      </c>
      <c r="CM122" s="150">
        <f t="shared" si="31"/>
        <v>0</v>
      </c>
      <c r="CN122" s="300">
        <v>12309.937149274643</v>
      </c>
      <c r="CO122" s="286">
        <v>8984.702686153987</v>
      </c>
      <c r="CP122" s="148">
        <f t="shared" si="35"/>
        <v>1</v>
      </c>
      <c r="CQ122" s="151" t="s">
        <v>34</v>
      </c>
      <c r="CR122" s="151" t="s">
        <v>34</v>
      </c>
      <c r="CS122" s="151" t="s">
        <v>1251</v>
      </c>
      <c r="CT122" s="151" t="s">
        <v>243</v>
      </c>
      <c r="CU122" s="151" t="s">
        <v>1326</v>
      </c>
      <c r="CV122" s="152">
        <v>305</v>
      </c>
      <c r="CW122" s="153">
        <v>7</v>
      </c>
      <c r="CX122" s="153">
        <v>13</v>
      </c>
      <c r="CY122" s="153">
        <v>24</v>
      </c>
      <c r="CZ122" s="153">
        <v>2</v>
      </c>
      <c r="DA122" s="154">
        <v>26</v>
      </c>
      <c r="DB122" s="155">
        <v>532</v>
      </c>
      <c r="DC122" s="156">
        <v>18</v>
      </c>
      <c r="DD122" s="156">
        <v>26</v>
      </c>
      <c r="DE122" s="156">
        <v>43</v>
      </c>
      <c r="DF122" s="156">
        <v>7</v>
      </c>
      <c r="DG122" s="156">
        <v>0</v>
      </c>
      <c r="DH122" s="156">
        <v>0</v>
      </c>
      <c r="DI122" s="157">
        <v>50</v>
      </c>
      <c r="DJ122" s="158">
        <v>0</v>
      </c>
      <c r="DK122" s="159">
        <v>0</v>
      </c>
      <c r="DL122" s="159">
        <v>0</v>
      </c>
      <c r="DM122" s="159">
        <v>0</v>
      </c>
      <c r="DN122" s="159">
        <v>0</v>
      </c>
      <c r="DO122" s="159">
        <v>0</v>
      </c>
      <c r="DP122" s="159">
        <v>0</v>
      </c>
      <c r="DQ122" s="160">
        <v>0</v>
      </c>
      <c r="DR122" s="161">
        <v>0</v>
      </c>
      <c r="DS122" s="162">
        <v>0</v>
      </c>
      <c r="DT122" s="162">
        <v>0</v>
      </c>
      <c r="DU122" s="162">
        <v>0</v>
      </c>
      <c r="DV122" s="162">
        <v>0</v>
      </c>
      <c r="DW122" s="163">
        <v>0</v>
      </c>
      <c r="DX122" s="164">
        <v>837</v>
      </c>
      <c r="DY122" s="165">
        <v>25</v>
      </c>
      <c r="DZ122" s="165">
        <v>39</v>
      </c>
      <c r="EA122" s="166">
        <v>67</v>
      </c>
      <c r="EB122" s="166">
        <v>9</v>
      </c>
      <c r="EC122" s="166">
        <v>0</v>
      </c>
      <c r="ED122" s="166">
        <v>0</v>
      </c>
      <c r="EE122" s="167">
        <v>76</v>
      </c>
      <c r="EF122" s="168"/>
      <c r="EG122" s="168"/>
      <c r="EH122" s="169"/>
      <c r="EI122" s="169"/>
      <c r="EJ122" s="169"/>
      <c r="EK122" s="169"/>
      <c r="EL122" s="169"/>
      <c r="EM122" s="169"/>
      <c r="EN122" s="169"/>
      <c r="EO122" s="169"/>
      <c r="EP122" s="169"/>
      <c r="EQ122" s="169"/>
      <c r="ER122" s="169"/>
      <c r="ES122" s="169"/>
      <c r="ET122" s="170">
        <v>2871.157009450082</v>
      </c>
      <c r="EU122" s="170">
        <v>4097.564326553435</v>
      </c>
      <c r="EV122" s="171">
        <v>6968.7213360035175</v>
      </c>
      <c r="EW122" s="168">
        <v>1</v>
      </c>
      <c r="EX122" s="168">
        <v>1</v>
      </c>
      <c r="EY122" s="168">
        <v>1</v>
      </c>
      <c r="EZ122" s="168">
        <v>1</v>
      </c>
      <c r="FA122" s="172">
        <f t="shared" si="32"/>
        <v>9</v>
      </c>
      <c r="FB122" s="172">
        <f t="shared" si="33"/>
        <v>1</v>
      </c>
      <c r="FC122" s="286">
        <f>(CO122+FA122*Foglio1!$L$17+Foglio1!$I$17*base!FB122)*(1-Foglio1!$L$27)</f>
        <v>7037.491902674572</v>
      </c>
      <c r="FD122" s="212"/>
      <c r="FE122" s="212"/>
      <c r="FF122" s="212"/>
      <c r="FH122" s="212"/>
      <c r="FI122" s="212"/>
      <c r="FJ122" s="212"/>
      <c r="FK122" s="212"/>
      <c r="FL122" s="212"/>
      <c r="FM122" s="212"/>
      <c r="FN122" s="212"/>
      <c r="FO122" s="212"/>
      <c r="FP122" s="212"/>
      <c r="FQ122" s="212"/>
      <c r="FR122" s="212"/>
      <c r="FS122" s="212"/>
      <c r="FT122" s="212"/>
      <c r="FU122" s="212"/>
      <c r="FV122" s="212"/>
      <c r="FW122" s="212"/>
    </row>
    <row r="123" spans="1:179" s="213" customFormat="1" ht="24.75" customHeight="1">
      <c r="A123" s="145">
        <v>116</v>
      </c>
      <c r="B123" s="319" t="str">
        <f t="shared" si="34"/>
        <v>EE</v>
      </c>
      <c r="C123" s="319" t="s">
        <v>214</v>
      </c>
      <c r="D123" s="320" t="s">
        <v>244</v>
      </c>
      <c r="E123" s="321" t="s">
        <v>674</v>
      </c>
      <c r="F123" s="321" t="s">
        <v>37</v>
      </c>
      <c r="G123" s="322"/>
      <c r="H123" s="322"/>
      <c r="I123" s="322"/>
      <c r="J123" s="322"/>
      <c r="K123" s="322"/>
      <c r="L123" s="322">
        <v>7</v>
      </c>
      <c r="M123" s="322">
        <v>117</v>
      </c>
      <c r="N123" s="322">
        <v>11</v>
      </c>
      <c r="O123" s="322">
        <v>1</v>
      </c>
      <c r="P123" s="322">
        <f t="shared" si="48"/>
        <v>12</v>
      </c>
      <c r="Q123" s="322">
        <v>12</v>
      </c>
      <c r="R123" s="322">
        <v>232</v>
      </c>
      <c r="S123" s="322">
        <v>19</v>
      </c>
      <c r="T123" s="322">
        <v>5</v>
      </c>
      <c r="U123" s="322">
        <f>SUM(S123:T123)</f>
        <v>24</v>
      </c>
      <c r="V123" s="322">
        <v>48</v>
      </c>
      <c r="W123" s="322"/>
      <c r="X123" s="322"/>
      <c r="Y123" s="322"/>
      <c r="Z123" s="322"/>
      <c r="AA123" s="322"/>
      <c r="AB123" s="322">
        <v>7</v>
      </c>
      <c r="AC123" s="322">
        <v>113</v>
      </c>
      <c r="AD123" s="322">
        <v>11</v>
      </c>
      <c r="AE123" s="322">
        <v>2</v>
      </c>
      <c r="AF123" s="322">
        <f t="shared" si="49"/>
        <v>13</v>
      </c>
      <c r="AG123" s="322">
        <v>12</v>
      </c>
      <c r="AH123" s="322">
        <v>232</v>
      </c>
      <c r="AI123" s="322">
        <v>26</v>
      </c>
      <c r="AJ123" s="322">
        <v>7</v>
      </c>
      <c r="AK123" s="322">
        <f>SUM(AI123:AJ123)</f>
        <v>33</v>
      </c>
      <c r="AL123" s="322">
        <v>48</v>
      </c>
      <c r="AM123" s="322">
        <v>22</v>
      </c>
      <c r="AN123" s="322">
        <v>22</v>
      </c>
      <c r="AO123" s="323"/>
      <c r="AP123" s="323"/>
      <c r="AQ123" s="323"/>
      <c r="AR123" s="323"/>
      <c r="AS123" s="323"/>
      <c r="AT123" s="323"/>
      <c r="AU123" s="323"/>
      <c r="AV123" s="323"/>
      <c r="AW123" s="323"/>
      <c r="AX123" s="323"/>
      <c r="AY123" s="323"/>
      <c r="AZ123" s="323"/>
      <c r="BA123" s="323"/>
      <c r="BB123" s="323"/>
      <c r="BC123" s="323"/>
      <c r="BD123" s="323"/>
      <c r="BE123" s="323"/>
      <c r="BF123" s="323"/>
      <c r="BG123" s="323"/>
      <c r="BH123" s="323"/>
      <c r="BI123" s="323"/>
      <c r="BJ123" s="323"/>
      <c r="BK123" s="323"/>
      <c r="BL123" s="323"/>
      <c r="BM123" s="323"/>
      <c r="BN123" s="323"/>
      <c r="BO123" s="323"/>
      <c r="BP123" s="323"/>
      <c r="BQ123" s="323"/>
      <c r="BR123" s="323"/>
      <c r="BS123" s="323"/>
      <c r="BT123" s="323"/>
      <c r="BU123" s="323"/>
      <c r="BV123" s="323"/>
      <c r="BW123" s="147">
        <f t="shared" si="25"/>
        <v>19</v>
      </c>
      <c r="BX123" s="147">
        <f t="shared" si="26"/>
        <v>345</v>
      </c>
      <c r="BY123" s="147">
        <f t="shared" si="27"/>
        <v>68</v>
      </c>
      <c r="BZ123" s="147">
        <f t="shared" si="28"/>
        <v>48</v>
      </c>
      <c r="CA123" s="148">
        <f t="shared" si="29"/>
        <v>1</v>
      </c>
      <c r="CB123" s="320" t="s">
        <v>244</v>
      </c>
      <c r="CC123" s="298" t="s">
        <v>961</v>
      </c>
      <c r="CD123" s="298" t="s">
        <v>34</v>
      </c>
      <c r="CE123" s="300">
        <v>7438.094031788859</v>
      </c>
      <c r="CF123" s="149">
        <v>372</v>
      </c>
      <c r="CG123" s="149">
        <v>20</v>
      </c>
      <c r="CH123" s="144">
        <v>366</v>
      </c>
      <c r="CI123" s="144">
        <v>20</v>
      </c>
      <c r="CJ123" s="144">
        <v>6</v>
      </c>
      <c r="CK123" s="144">
        <v>0</v>
      </c>
      <c r="CL123" s="150">
        <f t="shared" si="30"/>
        <v>-27</v>
      </c>
      <c r="CM123" s="150">
        <f t="shared" si="31"/>
        <v>-1</v>
      </c>
      <c r="CN123" s="300">
        <v>7420.484624108196</v>
      </c>
      <c r="CO123" s="286">
        <v>5174.088075425924</v>
      </c>
      <c r="CP123" s="148">
        <f t="shared" si="35"/>
        <v>1</v>
      </c>
      <c r="CQ123" s="326" t="s">
        <v>34</v>
      </c>
      <c r="CR123" s="326" t="s">
        <v>34</v>
      </c>
      <c r="CS123" s="151" t="s">
        <v>1251</v>
      </c>
      <c r="CT123" s="326" t="s">
        <v>244</v>
      </c>
      <c r="CU123" s="326" t="s">
        <v>1327</v>
      </c>
      <c r="CV123" s="327">
        <v>0</v>
      </c>
      <c r="CW123" s="328">
        <v>0</v>
      </c>
      <c r="CX123" s="328">
        <v>0</v>
      </c>
      <c r="CY123" s="328">
        <v>0</v>
      </c>
      <c r="CZ123" s="328">
        <v>0</v>
      </c>
      <c r="DA123" s="329">
        <v>0</v>
      </c>
      <c r="DB123" s="327">
        <v>107</v>
      </c>
      <c r="DC123" s="328">
        <v>3</v>
      </c>
      <c r="DD123" s="328">
        <v>6</v>
      </c>
      <c r="DE123" s="328">
        <v>10</v>
      </c>
      <c r="DF123" s="328">
        <v>1</v>
      </c>
      <c r="DG123" s="328">
        <v>0</v>
      </c>
      <c r="DH123" s="328">
        <v>0</v>
      </c>
      <c r="DI123" s="329">
        <v>11</v>
      </c>
      <c r="DJ123" s="327">
        <v>209</v>
      </c>
      <c r="DK123" s="328">
        <v>13</v>
      </c>
      <c r="DL123" s="328">
        <v>11</v>
      </c>
      <c r="DM123" s="328">
        <v>18</v>
      </c>
      <c r="DN123" s="328">
        <v>5</v>
      </c>
      <c r="DO123" s="328">
        <v>0</v>
      </c>
      <c r="DP123" s="328">
        <v>0</v>
      </c>
      <c r="DQ123" s="329">
        <v>23</v>
      </c>
      <c r="DR123" s="327">
        <v>0</v>
      </c>
      <c r="DS123" s="328">
        <v>0</v>
      </c>
      <c r="DT123" s="328">
        <v>0</v>
      </c>
      <c r="DU123" s="328">
        <v>0</v>
      </c>
      <c r="DV123" s="328">
        <v>0</v>
      </c>
      <c r="DW123" s="329">
        <v>0</v>
      </c>
      <c r="DX123" s="330">
        <v>316</v>
      </c>
      <c r="DY123" s="331">
        <v>16</v>
      </c>
      <c r="DZ123" s="331">
        <v>17</v>
      </c>
      <c r="EA123" s="328">
        <v>28</v>
      </c>
      <c r="EB123" s="328">
        <v>6</v>
      </c>
      <c r="EC123" s="328">
        <v>0</v>
      </c>
      <c r="ED123" s="328">
        <v>0</v>
      </c>
      <c r="EE123" s="332">
        <v>34</v>
      </c>
      <c r="EF123" s="333"/>
      <c r="EG123" s="333"/>
      <c r="EH123" s="334"/>
      <c r="EI123" s="334"/>
      <c r="EJ123" s="334"/>
      <c r="EK123" s="334"/>
      <c r="EL123" s="334"/>
      <c r="EM123" s="334"/>
      <c r="EN123" s="334"/>
      <c r="EO123" s="334"/>
      <c r="EP123" s="334"/>
      <c r="EQ123" s="334"/>
      <c r="ER123" s="334"/>
      <c r="ES123" s="334"/>
      <c r="ET123" s="335">
        <f>384.386809158439+HG107</f>
        <v>384.386809158439</v>
      </c>
      <c r="EU123" s="335">
        <f>601.971346613546+HH107</f>
        <v>601.971346613546</v>
      </c>
      <c r="EV123" s="336">
        <v>986.3581557719845</v>
      </c>
      <c r="EW123" s="168">
        <v>1</v>
      </c>
      <c r="EX123" s="168">
        <v>1</v>
      </c>
      <c r="EY123" s="168">
        <v>1</v>
      </c>
      <c r="EZ123" s="168">
        <v>1</v>
      </c>
      <c r="FA123" s="172">
        <f t="shared" si="32"/>
        <v>-29</v>
      </c>
      <c r="FB123" s="172">
        <f t="shared" si="33"/>
        <v>-2</v>
      </c>
      <c r="FC123" s="286">
        <f>(CO123+FA123*Foglio1!$L$17+Foglio1!$I$17*base!FB123)*(1-Foglio1!$L$27)</f>
        <v>3717.9133699070894</v>
      </c>
      <c r="FD123" s="212"/>
      <c r="FE123" s="212"/>
      <c r="FF123" s="212"/>
      <c r="FH123" s="212"/>
      <c r="FI123" s="212"/>
      <c r="FJ123" s="212"/>
      <c r="FK123" s="212"/>
      <c r="FL123" s="212"/>
      <c r="FM123" s="212"/>
      <c r="FN123" s="212"/>
      <c r="FO123" s="212"/>
      <c r="FP123" s="212"/>
      <c r="FQ123" s="212"/>
      <c r="FR123" s="212"/>
      <c r="FS123" s="212"/>
      <c r="FT123" s="212"/>
      <c r="FU123" s="212"/>
      <c r="FV123" s="212"/>
      <c r="FW123" s="212"/>
    </row>
    <row r="124" spans="1:179" s="213" customFormat="1" ht="24.75" customHeight="1">
      <c r="A124" s="145">
        <v>117</v>
      </c>
      <c r="B124" s="319" t="str">
        <f t="shared" si="34"/>
        <v>IC</v>
      </c>
      <c r="C124" s="319" t="s">
        <v>214</v>
      </c>
      <c r="D124" s="320" t="s">
        <v>245</v>
      </c>
      <c r="E124" s="321" t="s">
        <v>675</v>
      </c>
      <c r="F124" s="321" t="s">
        <v>37</v>
      </c>
      <c r="G124" s="322">
        <v>10</v>
      </c>
      <c r="H124" s="322">
        <v>221</v>
      </c>
      <c r="I124" s="322">
        <v>20</v>
      </c>
      <c r="J124" s="322">
        <v>0</v>
      </c>
      <c r="K124" s="322">
        <f>SUM(I124:J124)</f>
        <v>20</v>
      </c>
      <c r="L124" s="322">
        <v>19</v>
      </c>
      <c r="M124" s="322">
        <v>373</v>
      </c>
      <c r="N124" s="322">
        <v>32</v>
      </c>
      <c r="O124" s="322">
        <v>2</v>
      </c>
      <c r="P124" s="322">
        <f t="shared" si="48"/>
        <v>34</v>
      </c>
      <c r="Q124" s="322">
        <v>10</v>
      </c>
      <c r="R124" s="322">
        <v>216</v>
      </c>
      <c r="S124" s="322">
        <v>17</v>
      </c>
      <c r="T124" s="322">
        <v>2</v>
      </c>
      <c r="U124" s="322">
        <f>SUM(S124:T124)</f>
        <v>19</v>
      </c>
      <c r="V124" s="322">
        <v>28</v>
      </c>
      <c r="W124" s="322">
        <v>10</v>
      </c>
      <c r="X124" s="322">
        <v>226</v>
      </c>
      <c r="Y124" s="322">
        <v>20</v>
      </c>
      <c r="Z124" s="322">
        <v>1</v>
      </c>
      <c r="AA124" s="322">
        <f>SUM(Y124:Z124)</f>
        <v>21</v>
      </c>
      <c r="AB124" s="322">
        <v>19</v>
      </c>
      <c r="AC124" s="322">
        <v>373</v>
      </c>
      <c r="AD124" s="322">
        <v>35</v>
      </c>
      <c r="AE124" s="322">
        <v>3</v>
      </c>
      <c r="AF124" s="322">
        <f t="shared" si="49"/>
        <v>38</v>
      </c>
      <c r="AG124" s="322">
        <v>10</v>
      </c>
      <c r="AH124" s="322">
        <v>210</v>
      </c>
      <c r="AI124" s="322">
        <v>22</v>
      </c>
      <c r="AJ124" s="322">
        <v>2</v>
      </c>
      <c r="AK124" s="322">
        <f>SUM(AI124:AJ124)</f>
        <v>24</v>
      </c>
      <c r="AL124" s="322">
        <v>28</v>
      </c>
      <c r="AM124" s="322"/>
      <c r="AN124" s="322"/>
      <c r="AO124" s="323"/>
      <c r="AP124" s="323"/>
      <c r="AQ124" s="323"/>
      <c r="AR124" s="323"/>
      <c r="AS124" s="323"/>
      <c r="AT124" s="323"/>
      <c r="AU124" s="323"/>
      <c r="AV124" s="323"/>
      <c r="AW124" s="323"/>
      <c r="AX124" s="323"/>
      <c r="AY124" s="323"/>
      <c r="AZ124" s="323"/>
      <c r="BA124" s="323"/>
      <c r="BB124" s="323"/>
      <c r="BC124" s="323"/>
      <c r="BD124" s="323"/>
      <c r="BE124" s="323"/>
      <c r="BF124" s="323"/>
      <c r="BG124" s="323"/>
      <c r="BH124" s="323"/>
      <c r="BI124" s="323"/>
      <c r="BJ124" s="323"/>
      <c r="BK124" s="323"/>
      <c r="BL124" s="323"/>
      <c r="BM124" s="323"/>
      <c r="BN124" s="323"/>
      <c r="BO124" s="323"/>
      <c r="BP124" s="323"/>
      <c r="BQ124" s="323"/>
      <c r="BR124" s="323"/>
      <c r="BS124" s="323"/>
      <c r="BT124" s="323"/>
      <c r="BU124" s="323"/>
      <c r="BV124" s="323"/>
      <c r="BW124" s="147">
        <f t="shared" si="25"/>
        <v>39</v>
      </c>
      <c r="BX124" s="147">
        <f t="shared" si="26"/>
        <v>809</v>
      </c>
      <c r="BY124" s="147">
        <f t="shared" si="27"/>
        <v>83</v>
      </c>
      <c r="BZ124" s="147">
        <f t="shared" si="28"/>
        <v>28</v>
      </c>
      <c r="CA124" s="148">
        <f t="shared" si="29"/>
        <v>1</v>
      </c>
      <c r="CB124" s="296" t="s">
        <v>245</v>
      </c>
      <c r="CC124" s="324" t="s">
        <v>954</v>
      </c>
      <c r="CD124" s="298" t="s">
        <v>34</v>
      </c>
      <c r="CE124" s="300">
        <v>15527.865204538222</v>
      </c>
      <c r="CF124" s="149">
        <v>941</v>
      </c>
      <c r="CG124" s="149">
        <v>47</v>
      </c>
      <c r="CH124" s="144">
        <v>931</v>
      </c>
      <c r="CI124" s="144">
        <v>45</v>
      </c>
      <c r="CJ124" s="144">
        <v>10</v>
      </c>
      <c r="CK124" s="144">
        <v>2</v>
      </c>
      <c r="CL124" s="150">
        <f t="shared" si="30"/>
        <v>-132</v>
      </c>
      <c r="CM124" s="150">
        <f t="shared" si="31"/>
        <v>-8</v>
      </c>
      <c r="CN124" s="300">
        <v>16158.453320712693</v>
      </c>
      <c r="CO124" s="286">
        <v>10353.962752020081</v>
      </c>
      <c r="CP124" s="148">
        <f t="shared" si="35"/>
        <v>1</v>
      </c>
      <c r="CQ124" s="151" t="s">
        <v>34</v>
      </c>
      <c r="CR124" s="151" t="s">
        <v>34</v>
      </c>
      <c r="CS124" s="151" t="s">
        <v>1151</v>
      </c>
      <c r="CT124" s="151" t="s">
        <v>245</v>
      </c>
      <c r="CU124" s="151" t="s">
        <v>1328</v>
      </c>
      <c r="CV124" s="152">
        <v>230</v>
      </c>
      <c r="CW124" s="153">
        <v>3</v>
      </c>
      <c r="CX124" s="153">
        <v>10</v>
      </c>
      <c r="CY124" s="153">
        <v>20</v>
      </c>
      <c r="CZ124" s="153">
        <v>1</v>
      </c>
      <c r="DA124" s="154">
        <v>21</v>
      </c>
      <c r="DB124" s="155">
        <v>380</v>
      </c>
      <c r="DC124" s="156">
        <v>9</v>
      </c>
      <c r="DD124" s="156">
        <v>20</v>
      </c>
      <c r="DE124" s="156">
        <v>34</v>
      </c>
      <c r="DF124" s="156">
        <v>3</v>
      </c>
      <c r="DG124" s="156">
        <v>0</v>
      </c>
      <c r="DH124" s="156">
        <v>1</v>
      </c>
      <c r="DI124" s="157">
        <v>38</v>
      </c>
      <c r="DJ124" s="158">
        <v>210</v>
      </c>
      <c r="DK124" s="159">
        <v>6</v>
      </c>
      <c r="DL124" s="159">
        <v>10</v>
      </c>
      <c r="DM124" s="159">
        <v>16</v>
      </c>
      <c r="DN124" s="159">
        <v>3</v>
      </c>
      <c r="DO124" s="159">
        <v>0</v>
      </c>
      <c r="DP124" s="159">
        <v>4</v>
      </c>
      <c r="DQ124" s="160">
        <v>23</v>
      </c>
      <c r="DR124" s="161">
        <v>0</v>
      </c>
      <c r="DS124" s="162">
        <v>0</v>
      </c>
      <c r="DT124" s="162">
        <v>0</v>
      </c>
      <c r="DU124" s="162">
        <v>0</v>
      </c>
      <c r="DV124" s="162">
        <v>0</v>
      </c>
      <c r="DW124" s="163">
        <v>0</v>
      </c>
      <c r="DX124" s="164">
        <v>820</v>
      </c>
      <c r="DY124" s="165">
        <v>18</v>
      </c>
      <c r="DZ124" s="165">
        <v>40</v>
      </c>
      <c r="EA124" s="166">
        <v>70</v>
      </c>
      <c r="EB124" s="166">
        <v>7</v>
      </c>
      <c r="EC124" s="166">
        <v>0</v>
      </c>
      <c r="ED124" s="166">
        <v>5</v>
      </c>
      <c r="EE124" s="167">
        <v>82</v>
      </c>
      <c r="EF124" s="168" t="s">
        <v>1329</v>
      </c>
      <c r="EG124" s="168" t="s">
        <v>1330</v>
      </c>
      <c r="EH124" s="169"/>
      <c r="EI124" s="169"/>
      <c r="EJ124" s="169"/>
      <c r="EK124" s="169"/>
      <c r="EL124" s="169"/>
      <c r="EM124" s="169"/>
      <c r="EN124" s="169"/>
      <c r="EO124" s="169"/>
      <c r="EP124" s="169"/>
      <c r="EQ124" s="169"/>
      <c r="ER124" s="169"/>
      <c r="ES124" s="169"/>
      <c r="ET124" s="170">
        <v>3083.542687200711</v>
      </c>
      <c r="EU124" s="170">
        <v>4679.770062787414</v>
      </c>
      <c r="EV124" s="171">
        <v>7763.312749988125</v>
      </c>
      <c r="EW124" s="168">
        <v>1</v>
      </c>
      <c r="EX124" s="168">
        <v>1</v>
      </c>
      <c r="EY124" s="168">
        <v>1</v>
      </c>
      <c r="EZ124" s="168">
        <v>1</v>
      </c>
      <c r="FA124" s="172">
        <f t="shared" si="32"/>
        <v>11</v>
      </c>
      <c r="FB124" s="172">
        <f t="shared" si="33"/>
        <v>1</v>
      </c>
      <c r="FC124" s="286">
        <f>(CO124+FA124*Foglio1!$L$17+Foglio1!$I$17*base!FB124)*(1-Foglio1!$L$27)</f>
        <v>8097.998515611276</v>
      </c>
      <c r="FD124" s="212"/>
      <c r="FE124" s="212"/>
      <c r="FF124" s="212"/>
      <c r="FH124" s="212"/>
      <c r="FI124" s="212"/>
      <c r="FJ124" s="212"/>
      <c r="FK124" s="212"/>
      <c r="FL124" s="212"/>
      <c r="FM124" s="212"/>
      <c r="FN124" s="212"/>
      <c r="FO124" s="212"/>
      <c r="FP124" s="212"/>
      <c r="FQ124" s="212"/>
      <c r="FR124" s="212"/>
      <c r="FS124" s="212"/>
      <c r="FT124" s="212"/>
      <c r="FU124" s="212"/>
      <c r="FV124" s="212"/>
      <c r="FW124" s="212"/>
    </row>
    <row r="125" spans="1:179" s="213" customFormat="1" ht="24.75" customHeight="1">
      <c r="A125" s="145">
        <v>118</v>
      </c>
      <c r="B125" s="319" t="str">
        <f t="shared" si="34"/>
        <v>IC</v>
      </c>
      <c r="C125" s="319" t="s">
        <v>214</v>
      </c>
      <c r="D125" s="320" t="s">
        <v>246</v>
      </c>
      <c r="E125" s="321" t="s">
        <v>676</v>
      </c>
      <c r="F125" s="321" t="s">
        <v>37</v>
      </c>
      <c r="G125" s="322">
        <v>3</v>
      </c>
      <c r="H125" s="322">
        <v>76</v>
      </c>
      <c r="I125" s="322">
        <v>6</v>
      </c>
      <c r="J125" s="322">
        <v>0</v>
      </c>
      <c r="K125" s="322">
        <f>SUM(I125:J125)</f>
        <v>6</v>
      </c>
      <c r="L125" s="322">
        <v>12</v>
      </c>
      <c r="M125" s="322">
        <v>220</v>
      </c>
      <c r="N125" s="322">
        <v>22</v>
      </c>
      <c r="O125" s="322">
        <v>1</v>
      </c>
      <c r="P125" s="322">
        <f t="shared" si="48"/>
        <v>23</v>
      </c>
      <c r="Q125" s="322">
        <v>13</v>
      </c>
      <c r="R125" s="322">
        <v>313</v>
      </c>
      <c r="S125" s="322">
        <v>20</v>
      </c>
      <c r="T125" s="322">
        <v>3</v>
      </c>
      <c r="U125" s="322">
        <f>SUM(S125:T125)</f>
        <v>23</v>
      </c>
      <c r="V125" s="322">
        <v>20</v>
      </c>
      <c r="W125" s="322">
        <v>3</v>
      </c>
      <c r="X125" s="322">
        <v>84</v>
      </c>
      <c r="Y125" s="322">
        <v>6</v>
      </c>
      <c r="Z125" s="322">
        <v>1</v>
      </c>
      <c r="AA125" s="322">
        <f>SUM(Y125:Z125)</f>
        <v>7</v>
      </c>
      <c r="AB125" s="322">
        <v>12</v>
      </c>
      <c r="AC125" s="322">
        <v>222</v>
      </c>
      <c r="AD125" s="322">
        <v>23</v>
      </c>
      <c r="AE125" s="322">
        <v>2</v>
      </c>
      <c r="AF125" s="322">
        <f t="shared" si="49"/>
        <v>25</v>
      </c>
      <c r="AG125" s="322">
        <v>13</v>
      </c>
      <c r="AH125" s="322">
        <v>311</v>
      </c>
      <c r="AI125" s="322">
        <v>26</v>
      </c>
      <c r="AJ125" s="322">
        <v>4</v>
      </c>
      <c r="AK125" s="322">
        <f>SUM(AI125:AJ125)</f>
        <v>30</v>
      </c>
      <c r="AL125" s="322">
        <v>20</v>
      </c>
      <c r="AM125" s="322"/>
      <c r="AN125" s="322"/>
      <c r="AO125" s="323"/>
      <c r="AP125" s="323"/>
      <c r="AQ125" s="323"/>
      <c r="AR125" s="323"/>
      <c r="AS125" s="323"/>
      <c r="AT125" s="323"/>
      <c r="AU125" s="323"/>
      <c r="AV125" s="323"/>
      <c r="AW125" s="323"/>
      <c r="AX125" s="323"/>
      <c r="AY125" s="323"/>
      <c r="AZ125" s="323"/>
      <c r="BA125" s="323"/>
      <c r="BB125" s="323"/>
      <c r="BC125" s="323"/>
      <c r="BD125" s="323"/>
      <c r="BE125" s="323"/>
      <c r="BF125" s="323"/>
      <c r="BG125" s="323"/>
      <c r="BH125" s="323"/>
      <c r="BI125" s="323"/>
      <c r="BJ125" s="323"/>
      <c r="BK125" s="323"/>
      <c r="BL125" s="323"/>
      <c r="BM125" s="323"/>
      <c r="BN125" s="323"/>
      <c r="BO125" s="323"/>
      <c r="BP125" s="323"/>
      <c r="BQ125" s="323"/>
      <c r="BR125" s="323"/>
      <c r="BS125" s="323"/>
      <c r="BT125" s="323"/>
      <c r="BU125" s="323"/>
      <c r="BV125" s="323"/>
      <c r="BW125" s="147">
        <f t="shared" si="25"/>
        <v>28</v>
      </c>
      <c r="BX125" s="147">
        <f t="shared" si="26"/>
        <v>617</v>
      </c>
      <c r="BY125" s="147">
        <f t="shared" si="27"/>
        <v>62</v>
      </c>
      <c r="BZ125" s="147">
        <f t="shared" si="28"/>
        <v>20</v>
      </c>
      <c r="CA125" s="148">
        <f t="shared" si="29"/>
        <v>1</v>
      </c>
      <c r="CB125" s="296" t="s">
        <v>246</v>
      </c>
      <c r="CC125" s="324" t="s">
        <v>924</v>
      </c>
      <c r="CD125" s="298" t="s">
        <v>34</v>
      </c>
      <c r="CE125" s="300">
        <v>8473.689884417166</v>
      </c>
      <c r="CF125" s="149">
        <v>437</v>
      </c>
      <c r="CG125" s="149">
        <v>20</v>
      </c>
      <c r="CH125" s="144">
        <v>447</v>
      </c>
      <c r="CI125" s="144">
        <v>21</v>
      </c>
      <c r="CJ125" s="144">
        <v>-10</v>
      </c>
      <c r="CK125" s="144">
        <v>-1</v>
      </c>
      <c r="CL125" s="150">
        <f t="shared" si="30"/>
        <v>180</v>
      </c>
      <c r="CM125" s="150">
        <f t="shared" si="31"/>
        <v>8</v>
      </c>
      <c r="CN125" s="300">
        <v>7915.903915555735</v>
      </c>
      <c r="CO125" s="286">
        <v>7285.001852586559</v>
      </c>
      <c r="CP125" s="148">
        <f t="shared" si="35"/>
        <v>1</v>
      </c>
      <c r="CQ125" s="151" t="s">
        <v>34</v>
      </c>
      <c r="CR125" s="151" t="s">
        <v>34</v>
      </c>
      <c r="CS125" s="151" t="s">
        <v>1151</v>
      </c>
      <c r="CT125" s="151" t="s">
        <v>246</v>
      </c>
      <c r="CU125" s="151" t="s">
        <v>1331</v>
      </c>
      <c r="CV125" s="152">
        <v>80</v>
      </c>
      <c r="CW125" s="153">
        <v>2</v>
      </c>
      <c r="CX125" s="153">
        <v>3</v>
      </c>
      <c r="CY125" s="153">
        <v>6</v>
      </c>
      <c r="CZ125" s="153">
        <v>0</v>
      </c>
      <c r="DA125" s="154">
        <v>6</v>
      </c>
      <c r="DB125" s="155">
        <v>237</v>
      </c>
      <c r="DC125" s="156">
        <v>5</v>
      </c>
      <c r="DD125" s="156">
        <v>12</v>
      </c>
      <c r="DE125" s="156">
        <v>22</v>
      </c>
      <c r="DF125" s="156">
        <v>1</v>
      </c>
      <c r="DG125" s="156">
        <v>0</v>
      </c>
      <c r="DH125" s="156">
        <v>0</v>
      </c>
      <c r="DI125" s="157">
        <v>23</v>
      </c>
      <c r="DJ125" s="158">
        <v>335</v>
      </c>
      <c r="DK125" s="159">
        <v>7</v>
      </c>
      <c r="DL125" s="159">
        <v>14</v>
      </c>
      <c r="DM125" s="159">
        <v>21</v>
      </c>
      <c r="DN125" s="159">
        <v>3</v>
      </c>
      <c r="DO125" s="159">
        <v>0</v>
      </c>
      <c r="DP125" s="159">
        <v>0</v>
      </c>
      <c r="DQ125" s="160">
        <v>24</v>
      </c>
      <c r="DR125" s="161">
        <v>0</v>
      </c>
      <c r="DS125" s="162">
        <v>0</v>
      </c>
      <c r="DT125" s="162">
        <v>0</v>
      </c>
      <c r="DU125" s="162">
        <v>0</v>
      </c>
      <c r="DV125" s="162">
        <v>0</v>
      </c>
      <c r="DW125" s="163">
        <v>0</v>
      </c>
      <c r="DX125" s="164">
        <v>652</v>
      </c>
      <c r="DY125" s="165">
        <v>14</v>
      </c>
      <c r="DZ125" s="165">
        <v>29</v>
      </c>
      <c r="EA125" s="166">
        <v>49</v>
      </c>
      <c r="EB125" s="166">
        <v>4</v>
      </c>
      <c r="EC125" s="166">
        <v>0</v>
      </c>
      <c r="ED125" s="166">
        <v>0</v>
      </c>
      <c r="EE125" s="167">
        <v>53</v>
      </c>
      <c r="EF125" s="168"/>
      <c r="EG125" s="168"/>
      <c r="EH125" s="169"/>
      <c r="EI125" s="169"/>
      <c r="EJ125" s="169"/>
      <c r="EK125" s="169"/>
      <c r="EL125" s="169"/>
      <c r="EM125" s="169"/>
      <c r="EN125" s="169"/>
      <c r="EO125" s="169"/>
      <c r="EP125" s="169"/>
      <c r="EQ125" s="169"/>
      <c r="ER125" s="169"/>
      <c r="ES125" s="169"/>
      <c r="ET125" s="170">
        <v>2689.6602139717247</v>
      </c>
      <c r="EU125" s="170">
        <v>3686.4796197399414</v>
      </c>
      <c r="EV125" s="171">
        <v>6376.139833711666</v>
      </c>
      <c r="EW125" s="168">
        <v>1</v>
      </c>
      <c r="EX125" s="168">
        <v>1</v>
      </c>
      <c r="EY125" s="168">
        <v>1</v>
      </c>
      <c r="EZ125" s="168">
        <v>1</v>
      </c>
      <c r="FA125" s="172">
        <f t="shared" si="32"/>
        <v>35</v>
      </c>
      <c r="FB125" s="172">
        <f t="shared" si="33"/>
        <v>1</v>
      </c>
      <c r="FC125" s="286">
        <f>(CO125+FA125*Foglio1!$L$17+Foglio1!$I$17*base!FB125)*(1-Foglio1!$L$27)</f>
        <v>5804.9609027018905</v>
      </c>
      <c r="FD125" s="212"/>
      <c r="FE125" s="212"/>
      <c r="FF125" s="212"/>
      <c r="FH125" s="212"/>
      <c r="FI125" s="212"/>
      <c r="FJ125" s="212"/>
      <c r="FK125" s="212"/>
      <c r="FL125" s="212"/>
      <c r="FM125" s="212"/>
      <c r="FN125" s="212"/>
      <c r="FO125" s="212"/>
      <c r="FP125" s="212"/>
      <c r="FQ125" s="212"/>
      <c r="FR125" s="212"/>
      <c r="FS125" s="212"/>
      <c r="FT125" s="212"/>
      <c r="FU125" s="212"/>
      <c r="FV125" s="212"/>
      <c r="FW125" s="212"/>
    </row>
    <row r="126" spans="1:179" s="213" customFormat="1" ht="24.75" customHeight="1">
      <c r="A126" s="145">
        <v>119</v>
      </c>
      <c r="B126" s="319" t="str">
        <f t="shared" si="34"/>
        <v>MM</v>
      </c>
      <c r="C126" s="319" t="s">
        <v>214</v>
      </c>
      <c r="D126" s="320" t="s">
        <v>247</v>
      </c>
      <c r="E126" s="321" t="s">
        <v>677</v>
      </c>
      <c r="F126" s="321" t="s">
        <v>37</v>
      </c>
      <c r="G126" s="322"/>
      <c r="H126" s="322"/>
      <c r="I126" s="322"/>
      <c r="J126" s="322"/>
      <c r="K126" s="322"/>
      <c r="L126" s="322"/>
      <c r="M126" s="322"/>
      <c r="N126" s="322"/>
      <c r="O126" s="322"/>
      <c r="P126" s="322"/>
      <c r="Q126" s="322">
        <v>24</v>
      </c>
      <c r="R126" s="322">
        <v>549</v>
      </c>
      <c r="S126" s="322">
        <v>42</v>
      </c>
      <c r="T126" s="322">
        <v>4</v>
      </c>
      <c r="U126" s="322">
        <f>SUM(S126:T126)</f>
        <v>46</v>
      </c>
      <c r="V126" s="322">
        <v>13</v>
      </c>
      <c r="W126" s="322"/>
      <c r="X126" s="322"/>
      <c r="Y126" s="322"/>
      <c r="Z126" s="322"/>
      <c r="AA126" s="322"/>
      <c r="AB126" s="322"/>
      <c r="AC126" s="322"/>
      <c r="AD126" s="322"/>
      <c r="AE126" s="322"/>
      <c r="AF126" s="322"/>
      <c r="AG126" s="322">
        <v>24</v>
      </c>
      <c r="AH126" s="322">
        <v>552</v>
      </c>
      <c r="AI126" s="322">
        <v>48</v>
      </c>
      <c r="AJ126" s="322">
        <v>4</v>
      </c>
      <c r="AK126" s="322">
        <f>SUM(AI126:AJ126)</f>
        <v>52</v>
      </c>
      <c r="AL126" s="322">
        <v>13</v>
      </c>
      <c r="AM126" s="322"/>
      <c r="AN126" s="322"/>
      <c r="AO126" s="323"/>
      <c r="AP126" s="323"/>
      <c r="AQ126" s="323"/>
      <c r="AR126" s="323"/>
      <c r="AS126" s="323"/>
      <c r="AT126" s="323"/>
      <c r="AU126" s="323"/>
      <c r="AV126" s="323"/>
      <c r="AW126" s="323"/>
      <c r="AX126" s="323"/>
      <c r="AY126" s="323"/>
      <c r="AZ126" s="323"/>
      <c r="BA126" s="323"/>
      <c r="BB126" s="323"/>
      <c r="BC126" s="323"/>
      <c r="BD126" s="323"/>
      <c r="BE126" s="323"/>
      <c r="BF126" s="323"/>
      <c r="BG126" s="323"/>
      <c r="BH126" s="323"/>
      <c r="BI126" s="323"/>
      <c r="BJ126" s="323"/>
      <c r="BK126" s="323"/>
      <c r="BL126" s="323"/>
      <c r="BM126" s="323"/>
      <c r="BN126" s="323"/>
      <c r="BO126" s="323"/>
      <c r="BP126" s="323"/>
      <c r="BQ126" s="323"/>
      <c r="BR126" s="323"/>
      <c r="BS126" s="323"/>
      <c r="BT126" s="323"/>
      <c r="BU126" s="323"/>
      <c r="BV126" s="323"/>
      <c r="BW126" s="147">
        <f t="shared" si="25"/>
        <v>24</v>
      </c>
      <c r="BX126" s="147">
        <f t="shared" si="26"/>
        <v>552</v>
      </c>
      <c r="BY126" s="147">
        <f t="shared" si="27"/>
        <v>52</v>
      </c>
      <c r="BZ126" s="147">
        <f t="shared" si="28"/>
        <v>13</v>
      </c>
      <c r="CA126" s="148">
        <f t="shared" si="29"/>
        <v>1</v>
      </c>
      <c r="CB126" s="296" t="s">
        <v>247</v>
      </c>
      <c r="CC126" s="324" t="s">
        <v>958</v>
      </c>
      <c r="CD126" s="298" t="s">
        <v>34</v>
      </c>
      <c r="CE126" s="300">
        <v>11369.727508945358</v>
      </c>
      <c r="CF126" s="149">
        <v>539</v>
      </c>
      <c r="CG126" s="149">
        <v>24</v>
      </c>
      <c r="CH126" s="144">
        <v>565</v>
      </c>
      <c r="CI126" s="144">
        <v>25</v>
      </c>
      <c r="CJ126" s="144">
        <v>-26</v>
      </c>
      <c r="CK126" s="144">
        <v>-1</v>
      </c>
      <c r="CL126" s="150">
        <f t="shared" si="30"/>
        <v>13</v>
      </c>
      <c r="CM126" s="150">
        <f t="shared" si="31"/>
        <v>0</v>
      </c>
      <c r="CN126" s="300">
        <v>10598.35310008152</v>
      </c>
      <c r="CO126" s="286">
        <v>7735.772656061188</v>
      </c>
      <c r="CP126" s="148">
        <f t="shared" si="35"/>
        <v>1</v>
      </c>
      <c r="CQ126" s="151" t="s">
        <v>34</v>
      </c>
      <c r="CR126" s="151" t="s">
        <v>34</v>
      </c>
      <c r="CS126" s="151" t="s">
        <v>1295</v>
      </c>
      <c r="CT126" s="151" t="s">
        <v>247</v>
      </c>
      <c r="CU126" s="151" t="s">
        <v>1308</v>
      </c>
      <c r="CV126" s="152">
        <v>0</v>
      </c>
      <c r="CW126" s="153">
        <v>0</v>
      </c>
      <c r="CX126" s="153">
        <v>0</v>
      </c>
      <c r="CY126" s="153">
        <v>0</v>
      </c>
      <c r="CZ126" s="153">
        <v>0</v>
      </c>
      <c r="DA126" s="154">
        <v>0</v>
      </c>
      <c r="DB126" s="155">
        <v>0</v>
      </c>
      <c r="DC126" s="156">
        <v>0</v>
      </c>
      <c r="DD126" s="156">
        <v>0</v>
      </c>
      <c r="DE126" s="156">
        <v>0</v>
      </c>
      <c r="DF126" s="156">
        <v>0</v>
      </c>
      <c r="DG126" s="156">
        <v>0</v>
      </c>
      <c r="DH126" s="156">
        <v>0</v>
      </c>
      <c r="DI126" s="157">
        <v>0</v>
      </c>
      <c r="DJ126" s="158">
        <v>511</v>
      </c>
      <c r="DK126" s="159">
        <v>8</v>
      </c>
      <c r="DL126" s="159">
        <v>23</v>
      </c>
      <c r="DM126" s="159">
        <v>40</v>
      </c>
      <c r="DN126" s="159">
        <v>3</v>
      </c>
      <c r="DO126" s="159">
        <v>0</v>
      </c>
      <c r="DP126" s="159">
        <v>0</v>
      </c>
      <c r="DQ126" s="160">
        <v>43</v>
      </c>
      <c r="DR126" s="161">
        <v>0</v>
      </c>
      <c r="DS126" s="162">
        <v>0</v>
      </c>
      <c r="DT126" s="162">
        <v>0</v>
      </c>
      <c r="DU126" s="162">
        <v>0</v>
      </c>
      <c r="DV126" s="162">
        <v>0</v>
      </c>
      <c r="DW126" s="163">
        <v>0</v>
      </c>
      <c r="DX126" s="164">
        <v>511</v>
      </c>
      <c r="DY126" s="165">
        <v>8</v>
      </c>
      <c r="DZ126" s="165">
        <v>23</v>
      </c>
      <c r="EA126" s="166">
        <v>40</v>
      </c>
      <c r="EB126" s="166">
        <v>3</v>
      </c>
      <c r="EC126" s="166">
        <v>0</v>
      </c>
      <c r="ED126" s="166">
        <v>0</v>
      </c>
      <c r="EE126" s="167">
        <v>43</v>
      </c>
      <c r="EF126" s="168"/>
      <c r="EG126" s="168"/>
      <c r="EH126" s="169"/>
      <c r="EI126" s="169"/>
      <c r="EJ126" s="169"/>
      <c r="EK126" s="169"/>
      <c r="EL126" s="169"/>
      <c r="EM126" s="169"/>
      <c r="EN126" s="169"/>
      <c r="EO126" s="169"/>
      <c r="EP126" s="169"/>
      <c r="EQ126" s="169"/>
      <c r="ER126" s="169"/>
      <c r="ES126" s="169"/>
      <c r="ET126" s="335">
        <v>2419.9405217727704</v>
      </c>
      <c r="EU126" s="335">
        <v>3513.9342589703583</v>
      </c>
      <c r="EV126" s="336">
        <v>5933.874780743128</v>
      </c>
      <c r="EW126" s="168">
        <v>1</v>
      </c>
      <c r="EX126" s="168">
        <v>1</v>
      </c>
      <c r="EY126" s="168">
        <v>1</v>
      </c>
      <c r="EZ126" s="168">
        <v>1</v>
      </c>
      <c r="FA126" s="172">
        <f t="shared" si="32"/>
        <v>-41</v>
      </c>
      <c r="FB126" s="172">
        <f t="shared" si="33"/>
        <v>-1</v>
      </c>
      <c r="FC126" s="286">
        <f>(CO126+FA126*Foglio1!$L$17+Foglio1!$I$17*base!FB126)*(1-Foglio1!$L$27)</f>
        <v>5746.483208820869</v>
      </c>
      <c r="FD126" s="212"/>
      <c r="FE126" s="212"/>
      <c r="FF126" s="212"/>
      <c r="FH126" s="212"/>
      <c r="FI126" s="212"/>
      <c r="FJ126" s="212"/>
      <c r="FK126" s="212"/>
      <c r="FL126" s="212"/>
      <c r="FM126" s="212"/>
      <c r="FN126" s="212"/>
      <c r="FO126" s="212"/>
      <c r="FP126" s="212"/>
      <c r="FQ126" s="212"/>
      <c r="FR126" s="212"/>
      <c r="FS126" s="212"/>
      <c r="FT126" s="212"/>
      <c r="FU126" s="212"/>
      <c r="FV126" s="212"/>
      <c r="FW126" s="212"/>
    </row>
    <row r="127" spans="1:179" s="213" customFormat="1" ht="24.75" customHeight="1">
      <c r="A127" s="145">
        <v>120</v>
      </c>
      <c r="B127" s="319" t="str">
        <f t="shared" si="34"/>
        <v>EE</v>
      </c>
      <c r="C127" s="319" t="s">
        <v>214</v>
      </c>
      <c r="D127" s="320" t="s">
        <v>248</v>
      </c>
      <c r="E127" s="321" t="s">
        <v>678</v>
      </c>
      <c r="F127" s="321" t="s">
        <v>249</v>
      </c>
      <c r="G127" s="322">
        <v>9</v>
      </c>
      <c r="H127" s="322">
        <v>227</v>
      </c>
      <c r="I127" s="322">
        <v>17</v>
      </c>
      <c r="J127" s="322">
        <v>0</v>
      </c>
      <c r="K127" s="322">
        <f>SUM(I127:J127)</f>
        <v>17</v>
      </c>
      <c r="L127" s="322">
        <v>21</v>
      </c>
      <c r="M127" s="322">
        <v>435</v>
      </c>
      <c r="N127" s="322">
        <v>39</v>
      </c>
      <c r="O127" s="322">
        <v>2</v>
      </c>
      <c r="P127" s="322">
        <f>SUM(N127:O127)</f>
        <v>41</v>
      </c>
      <c r="Q127" s="322"/>
      <c r="R127" s="322"/>
      <c r="S127" s="322"/>
      <c r="T127" s="322"/>
      <c r="U127" s="322"/>
      <c r="V127" s="322">
        <v>19</v>
      </c>
      <c r="W127" s="322">
        <v>9</v>
      </c>
      <c r="X127" s="322">
        <v>236</v>
      </c>
      <c r="Y127" s="322">
        <v>18</v>
      </c>
      <c r="Z127" s="322">
        <v>2</v>
      </c>
      <c r="AA127" s="322">
        <f>SUM(Y127:Z127)</f>
        <v>20</v>
      </c>
      <c r="AB127" s="322">
        <v>21</v>
      </c>
      <c r="AC127" s="322">
        <v>439</v>
      </c>
      <c r="AD127" s="322">
        <v>40</v>
      </c>
      <c r="AE127" s="322">
        <v>5</v>
      </c>
      <c r="AF127" s="322">
        <f>SUM(AD127:AE127)</f>
        <v>45</v>
      </c>
      <c r="AG127" s="322"/>
      <c r="AH127" s="322"/>
      <c r="AI127" s="322"/>
      <c r="AJ127" s="322"/>
      <c r="AK127" s="322"/>
      <c r="AL127" s="322">
        <v>19</v>
      </c>
      <c r="AM127" s="322"/>
      <c r="AN127" s="322"/>
      <c r="AO127" s="323"/>
      <c r="AP127" s="323"/>
      <c r="AQ127" s="323"/>
      <c r="AR127" s="323"/>
      <c r="AS127" s="323"/>
      <c r="AT127" s="323"/>
      <c r="AU127" s="323"/>
      <c r="AV127" s="323"/>
      <c r="AW127" s="323"/>
      <c r="AX127" s="323"/>
      <c r="AY127" s="323"/>
      <c r="AZ127" s="323"/>
      <c r="BA127" s="323"/>
      <c r="BB127" s="323"/>
      <c r="BC127" s="323"/>
      <c r="BD127" s="323"/>
      <c r="BE127" s="323"/>
      <c r="BF127" s="323"/>
      <c r="BG127" s="323"/>
      <c r="BH127" s="323"/>
      <c r="BI127" s="323"/>
      <c r="BJ127" s="323"/>
      <c r="BK127" s="323"/>
      <c r="BL127" s="323"/>
      <c r="BM127" s="323"/>
      <c r="BN127" s="323"/>
      <c r="BO127" s="323"/>
      <c r="BP127" s="323"/>
      <c r="BQ127" s="323"/>
      <c r="BR127" s="323"/>
      <c r="BS127" s="323"/>
      <c r="BT127" s="323"/>
      <c r="BU127" s="323"/>
      <c r="BV127" s="323"/>
      <c r="BW127" s="147">
        <f t="shared" si="25"/>
        <v>30</v>
      </c>
      <c r="BX127" s="147">
        <f t="shared" si="26"/>
        <v>675</v>
      </c>
      <c r="BY127" s="147">
        <f t="shared" si="27"/>
        <v>65</v>
      </c>
      <c r="BZ127" s="147">
        <f t="shared" si="28"/>
        <v>19</v>
      </c>
      <c r="CA127" s="148">
        <f t="shared" si="29"/>
        <v>1</v>
      </c>
      <c r="CB127" s="296" t="s">
        <v>248</v>
      </c>
      <c r="CC127" s="324" t="s">
        <v>902</v>
      </c>
      <c r="CD127" s="298" t="s">
        <v>903</v>
      </c>
      <c r="CE127" s="300">
        <v>9781.484635314795</v>
      </c>
      <c r="CF127" s="149">
        <v>677</v>
      </c>
      <c r="CG127" s="149">
        <v>31</v>
      </c>
      <c r="CH127" s="144">
        <v>661</v>
      </c>
      <c r="CI127" s="144">
        <v>30</v>
      </c>
      <c r="CJ127" s="144">
        <v>16</v>
      </c>
      <c r="CK127" s="144">
        <v>1</v>
      </c>
      <c r="CL127" s="150">
        <f t="shared" si="30"/>
        <v>-2</v>
      </c>
      <c r="CM127" s="150">
        <f t="shared" si="31"/>
        <v>-1</v>
      </c>
      <c r="CN127" s="300">
        <v>10197.673605325179</v>
      </c>
      <c r="CO127" s="286">
        <v>7279.511239085478</v>
      </c>
      <c r="CP127" s="148">
        <f t="shared" si="35"/>
        <v>1</v>
      </c>
      <c r="CQ127" s="151" t="s">
        <v>34</v>
      </c>
      <c r="CR127" s="151" t="s">
        <v>903</v>
      </c>
      <c r="CS127" s="151" t="s">
        <v>1251</v>
      </c>
      <c r="CT127" s="151" t="s">
        <v>248</v>
      </c>
      <c r="CU127" s="151" t="s">
        <v>903</v>
      </c>
      <c r="CV127" s="152">
        <v>222</v>
      </c>
      <c r="CW127" s="153">
        <v>4</v>
      </c>
      <c r="CX127" s="153">
        <v>9</v>
      </c>
      <c r="CY127" s="153">
        <v>17</v>
      </c>
      <c r="CZ127" s="153">
        <v>2</v>
      </c>
      <c r="DA127" s="154">
        <v>19</v>
      </c>
      <c r="DB127" s="155">
        <v>456</v>
      </c>
      <c r="DC127" s="156">
        <v>9</v>
      </c>
      <c r="DD127" s="156">
        <v>22</v>
      </c>
      <c r="DE127" s="156">
        <v>40</v>
      </c>
      <c r="DF127" s="156">
        <v>3</v>
      </c>
      <c r="DG127" s="156">
        <v>0</v>
      </c>
      <c r="DH127" s="156">
        <v>0</v>
      </c>
      <c r="DI127" s="157">
        <v>43</v>
      </c>
      <c r="DJ127" s="158">
        <v>0</v>
      </c>
      <c r="DK127" s="159">
        <v>0</v>
      </c>
      <c r="DL127" s="159">
        <v>0</v>
      </c>
      <c r="DM127" s="159">
        <v>0</v>
      </c>
      <c r="DN127" s="159">
        <v>0</v>
      </c>
      <c r="DO127" s="159">
        <v>0</v>
      </c>
      <c r="DP127" s="159">
        <v>0</v>
      </c>
      <c r="DQ127" s="160">
        <v>0</v>
      </c>
      <c r="DR127" s="161">
        <v>0</v>
      </c>
      <c r="DS127" s="162">
        <v>0</v>
      </c>
      <c r="DT127" s="162">
        <v>0</v>
      </c>
      <c r="DU127" s="162">
        <v>0</v>
      </c>
      <c r="DV127" s="162">
        <v>0</v>
      </c>
      <c r="DW127" s="163">
        <v>0</v>
      </c>
      <c r="DX127" s="164">
        <v>678</v>
      </c>
      <c r="DY127" s="165">
        <v>13</v>
      </c>
      <c r="DZ127" s="165">
        <v>31</v>
      </c>
      <c r="EA127" s="166">
        <v>57</v>
      </c>
      <c r="EB127" s="166">
        <v>5</v>
      </c>
      <c r="EC127" s="166">
        <v>0</v>
      </c>
      <c r="ED127" s="166">
        <v>0</v>
      </c>
      <c r="EE127" s="167">
        <v>62</v>
      </c>
      <c r="EF127" s="168"/>
      <c r="EG127" s="168"/>
      <c r="EH127" s="169"/>
      <c r="EI127" s="169"/>
      <c r="EJ127" s="169"/>
      <c r="EK127" s="169"/>
      <c r="EL127" s="169"/>
      <c r="EM127" s="169"/>
      <c r="EN127" s="169"/>
      <c r="EO127" s="169"/>
      <c r="EP127" s="169"/>
      <c r="EQ127" s="169"/>
      <c r="ER127" s="169"/>
      <c r="ES127" s="169"/>
      <c r="ET127" s="170">
        <v>2336.888656699392</v>
      </c>
      <c r="EU127" s="170">
        <v>3238.089534074229</v>
      </c>
      <c r="EV127" s="171">
        <v>5574.9781907736215</v>
      </c>
      <c r="EW127" s="168">
        <v>1</v>
      </c>
      <c r="EX127" s="168">
        <v>1</v>
      </c>
      <c r="EY127" s="168">
        <v>1</v>
      </c>
      <c r="EZ127" s="168">
        <v>1</v>
      </c>
      <c r="FA127" s="172">
        <f t="shared" si="32"/>
        <v>3</v>
      </c>
      <c r="FB127" s="172">
        <f t="shared" si="33"/>
        <v>1</v>
      </c>
      <c r="FC127" s="286">
        <f>(CO127+FA127*Foglio1!$L$17+Foglio1!$I$17*base!FB127)*(1-Foglio1!$L$27)</f>
        <v>5706.464899973621</v>
      </c>
      <c r="FD127" s="212"/>
      <c r="FE127" s="212"/>
      <c r="FF127" s="212"/>
      <c r="FH127" s="212"/>
      <c r="FI127" s="212"/>
      <c r="FJ127" s="212"/>
      <c r="FK127" s="212"/>
      <c r="FL127" s="212"/>
      <c r="FM127" s="212"/>
      <c r="FN127" s="212"/>
      <c r="FO127" s="212"/>
      <c r="FP127" s="212"/>
      <c r="FQ127" s="212"/>
      <c r="FR127" s="212"/>
      <c r="FS127" s="212"/>
      <c r="FT127" s="212"/>
      <c r="FU127" s="212"/>
      <c r="FV127" s="212"/>
      <c r="FW127" s="212"/>
    </row>
    <row r="128" spans="1:179" s="213" customFormat="1" ht="24.75" customHeight="1">
      <c r="A128" s="145">
        <v>121</v>
      </c>
      <c r="B128" s="319" t="str">
        <f t="shared" si="34"/>
        <v>IC</v>
      </c>
      <c r="C128" s="319" t="s">
        <v>214</v>
      </c>
      <c r="D128" s="320" t="s">
        <v>250</v>
      </c>
      <c r="E128" s="321" t="s">
        <v>679</v>
      </c>
      <c r="F128" s="321" t="s">
        <v>249</v>
      </c>
      <c r="G128" s="322">
        <v>3</v>
      </c>
      <c r="H128" s="322">
        <v>58</v>
      </c>
      <c r="I128" s="322">
        <v>5</v>
      </c>
      <c r="J128" s="322">
        <v>0</v>
      </c>
      <c r="K128" s="322">
        <f>SUM(I128:J128)</f>
        <v>5</v>
      </c>
      <c r="L128" s="322">
        <v>6</v>
      </c>
      <c r="M128" s="322">
        <v>100</v>
      </c>
      <c r="N128" s="322">
        <v>13</v>
      </c>
      <c r="O128" s="322">
        <v>1</v>
      </c>
      <c r="P128" s="322">
        <f>SUM(N128:O128)</f>
        <v>14</v>
      </c>
      <c r="Q128" s="322">
        <v>16</v>
      </c>
      <c r="R128" s="322">
        <v>323</v>
      </c>
      <c r="S128" s="322">
        <v>25</v>
      </c>
      <c r="T128" s="322">
        <v>3</v>
      </c>
      <c r="U128" s="322">
        <f>SUM(S128:T128)</f>
        <v>28</v>
      </c>
      <c r="V128" s="322">
        <v>17</v>
      </c>
      <c r="W128" s="322">
        <v>3</v>
      </c>
      <c r="X128" s="322">
        <v>65</v>
      </c>
      <c r="Y128" s="322">
        <v>5</v>
      </c>
      <c r="Z128" s="322">
        <v>1</v>
      </c>
      <c r="AA128" s="322">
        <f>SUM(Y128:Z128)</f>
        <v>6</v>
      </c>
      <c r="AB128" s="322">
        <v>6</v>
      </c>
      <c r="AC128" s="322">
        <v>100</v>
      </c>
      <c r="AD128" s="322">
        <v>12</v>
      </c>
      <c r="AE128" s="322">
        <v>2</v>
      </c>
      <c r="AF128" s="322">
        <f>SUM(AD128:AE128)</f>
        <v>14</v>
      </c>
      <c r="AG128" s="322">
        <v>16</v>
      </c>
      <c r="AH128" s="322">
        <v>327</v>
      </c>
      <c r="AI128" s="322">
        <v>22</v>
      </c>
      <c r="AJ128" s="322">
        <v>5</v>
      </c>
      <c r="AK128" s="322">
        <f>SUM(AI128:AJ128)</f>
        <v>27</v>
      </c>
      <c r="AL128" s="322">
        <v>17</v>
      </c>
      <c r="AM128" s="322"/>
      <c r="AN128" s="322"/>
      <c r="AO128" s="323"/>
      <c r="AP128" s="323"/>
      <c r="AQ128" s="323"/>
      <c r="AR128" s="323"/>
      <c r="AS128" s="323"/>
      <c r="AT128" s="323"/>
      <c r="AU128" s="323"/>
      <c r="AV128" s="323"/>
      <c r="AW128" s="323"/>
      <c r="AX128" s="323"/>
      <c r="AY128" s="323"/>
      <c r="AZ128" s="323"/>
      <c r="BA128" s="323"/>
      <c r="BB128" s="323"/>
      <c r="BC128" s="323"/>
      <c r="BD128" s="323"/>
      <c r="BE128" s="323"/>
      <c r="BF128" s="323"/>
      <c r="BG128" s="323"/>
      <c r="BH128" s="323"/>
      <c r="BI128" s="323"/>
      <c r="BJ128" s="323"/>
      <c r="BK128" s="323"/>
      <c r="BL128" s="323"/>
      <c r="BM128" s="323"/>
      <c r="BN128" s="323"/>
      <c r="BO128" s="323"/>
      <c r="BP128" s="323"/>
      <c r="BQ128" s="323"/>
      <c r="BR128" s="323"/>
      <c r="BS128" s="323"/>
      <c r="BT128" s="323"/>
      <c r="BU128" s="323"/>
      <c r="BV128" s="323"/>
      <c r="BW128" s="147">
        <f t="shared" si="25"/>
        <v>25</v>
      </c>
      <c r="BX128" s="147">
        <f t="shared" si="26"/>
        <v>492</v>
      </c>
      <c r="BY128" s="147">
        <f t="shared" si="27"/>
        <v>47</v>
      </c>
      <c r="BZ128" s="147">
        <f t="shared" si="28"/>
        <v>17</v>
      </c>
      <c r="CA128" s="148">
        <f t="shared" si="29"/>
        <v>1</v>
      </c>
      <c r="CB128" s="296" t="s">
        <v>250</v>
      </c>
      <c r="CC128" s="325" t="s">
        <v>919</v>
      </c>
      <c r="CD128" s="298" t="s">
        <v>903</v>
      </c>
      <c r="CE128" s="300">
        <v>9621.375265432327</v>
      </c>
      <c r="CF128" s="149">
        <v>488</v>
      </c>
      <c r="CG128" s="149">
        <v>25</v>
      </c>
      <c r="CH128" s="144">
        <v>483</v>
      </c>
      <c r="CI128" s="144">
        <v>25</v>
      </c>
      <c r="CJ128" s="144">
        <v>5</v>
      </c>
      <c r="CK128" s="144">
        <v>0</v>
      </c>
      <c r="CL128" s="150">
        <f t="shared" si="30"/>
        <v>4</v>
      </c>
      <c r="CM128" s="150">
        <f t="shared" si="31"/>
        <v>0</v>
      </c>
      <c r="CN128" s="300">
        <v>9567.466049771416</v>
      </c>
      <c r="CO128" s="286">
        <v>6955.259441911823</v>
      </c>
      <c r="CP128" s="148">
        <f t="shared" si="35"/>
        <v>1</v>
      </c>
      <c r="CQ128" s="151" t="s">
        <v>34</v>
      </c>
      <c r="CR128" s="151" t="s">
        <v>903</v>
      </c>
      <c r="CS128" s="151" t="s">
        <v>1151</v>
      </c>
      <c r="CT128" s="151" t="s">
        <v>250</v>
      </c>
      <c r="CU128" s="151" t="s">
        <v>1332</v>
      </c>
      <c r="CV128" s="152">
        <v>55</v>
      </c>
      <c r="CW128" s="153">
        <v>1</v>
      </c>
      <c r="CX128" s="153">
        <v>2</v>
      </c>
      <c r="CY128" s="153">
        <v>4</v>
      </c>
      <c r="CZ128" s="153">
        <v>0</v>
      </c>
      <c r="DA128" s="154">
        <v>4</v>
      </c>
      <c r="DB128" s="155">
        <v>99</v>
      </c>
      <c r="DC128" s="156">
        <v>2</v>
      </c>
      <c r="DD128" s="156">
        <v>5</v>
      </c>
      <c r="DE128" s="156">
        <v>11</v>
      </c>
      <c r="DF128" s="156">
        <v>0</v>
      </c>
      <c r="DG128" s="156">
        <v>0</v>
      </c>
      <c r="DH128" s="156">
        <v>1</v>
      </c>
      <c r="DI128" s="157">
        <v>12</v>
      </c>
      <c r="DJ128" s="158">
        <v>348</v>
      </c>
      <c r="DK128" s="159">
        <v>11</v>
      </c>
      <c r="DL128" s="159">
        <v>17</v>
      </c>
      <c r="DM128" s="159">
        <v>27</v>
      </c>
      <c r="DN128" s="159">
        <v>4</v>
      </c>
      <c r="DO128" s="159">
        <v>0</v>
      </c>
      <c r="DP128" s="159">
        <v>4</v>
      </c>
      <c r="DQ128" s="160">
        <v>35</v>
      </c>
      <c r="DR128" s="161">
        <v>0</v>
      </c>
      <c r="DS128" s="162">
        <v>0</v>
      </c>
      <c r="DT128" s="162">
        <v>0</v>
      </c>
      <c r="DU128" s="162">
        <v>0</v>
      </c>
      <c r="DV128" s="162">
        <v>0</v>
      </c>
      <c r="DW128" s="163">
        <v>0</v>
      </c>
      <c r="DX128" s="164">
        <v>502</v>
      </c>
      <c r="DY128" s="165">
        <v>14</v>
      </c>
      <c r="DZ128" s="165">
        <v>24</v>
      </c>
      <c r="EA128" s="166">
        <v>42</v>
      </c>
      <c r="EB128" s="166">
        <v>4</v>
      </c>
      <c r="EC128" s="166">
        <v>0</v>
      </c>
      <c r="ED128" s="166">
        <v>5</v>
      </c>
      <c r="EE128" s="167">
        <v>51</v>
      </c>
      <c r="EF128" s="168" t="s">
        <v>1333</v>
      </c>
      <c r="EG128" s="168" t="s">
        <v>1334</v>
      </c>
      <c r="EH128" s="169"/>
      <c r="EI128" s="169"/>
      <c r="EJ128" s="169"/>
      <c r="EK128" s="169"/>
      <c r="EL128" s="169"/>
      <c r="EM128" s="169"/>
      <c r="EN128" s="169"/>
      <c r="EO128" s="169"/>
      <c r="EP128" s="169"/>
      <c r="EQ128" s="169"/>
      <c r="ER128" s="169"/>
      <c r="ES128" s="169"/>
      <c r="ET128" s="170">
        <v>2176.784508719332</v>
      </c>
      <c r="EU128" s="170">
        <v>3327.9788261766407</v>
      </c>
      <c r="EV128" s="171">
        <v>5504.763334895973</v>
      </c>
      <c r="EW128" s="168">
        <v>1</v>
      </c>
      <c r="EX128" s="168">
        <v>1</v>
      </c>
      <c r="EY128" s="168">
        <v>1</v>
      </c>
      <c r="EZ128" s="168">
        <v>1</v>
      </c>
      <c r="FA128" s="172">
        <f t="shared" si="32"/>
        <v>10</v>
      </c>
      <c r="FB128" s="172">
        <f t="shared" si="33"/>
        <v>-1</v>
      </c>
      <c r="FC128" s="286">
        <f>(CO128+FA128*Foglio1!$L$17+Foglio1!$I$17*base!FB128)*(1-Foglio1!$L$27)</f>
        <v>5295.563938057648</v>
      </c>
      <c r="FD128" s="212"/>
      <c r="FE128" s="212"/>
      <c r="FF128" s="212"/>
      <c r="FH128" s="212"/>
      <c r="FI128" s="212"/>
      <c r="FJ128" s="212"/>
      <c r="FK128" s="212"/>
      <c r="FL128" s="212"/>
      <c r="FM128" s="212"/>
      <c r="FN128" s="212"/>
      <c r="FO128" s="212"/>
      <c r="FP128" s="212"/>
      <c r="FQ128" s="212"/>
      <c r="FR128" s="212"/>
      <c r="FS128" s="212"/>
      <c r="FT128" s="212"/>
      <c r="FU128" s="212"/>
      <c r="FV128" s="212"/>
      <c r="FW128" s="212"/>
    </row>
    <row r="129" spans="1:179" s="213" customFormat="1" ht="24.75" customHeight="1">
      <c r="A129" s="145">
        <v>122</v>
      </c>
      <c r="B129" s="319" t="str">
        <f t="shared" si="34"/>
        <v>IC</v>
      </c>
      <c r="C129" s="319" t="s">
        <v>214</v>
      </c>
      <c r="D129" s="320" t="s">
        <v>251</v>
      </c>
      <c r="E129" s="321" t="s">
        <v>680</v>
      </c>
      <c r="F129" s="321" t="s">
        <v>252</v>
      </c>
      <c r="G129" s="322">
        <v>6</v>
      </c>
      <c r="H129" s="322">
        <v>142</v>
      </c>
      <c r="I129" s="322">
        <v>12</v>
      </c>
      <c r="J129" s="322">
        <v>0</v>
      </c>
      <c r="K129" s="322">
        <f aca="true" t="shared" si="50" ref="K129:K139">SUM(I129:J129)</f>
        <v>12</v>
      </c>
      <c r="L129" s="322">
        <v>15</v>
      </c>
      <c r="M129" s="322">
        <v>303</v>
      </c>
      <c r="N129" s="322">
        <v>29</v>
      </c>
      <c r="O129" s="322">
        <v>0</v>
      </c>
      <c r="P129" s="322">
        <f aca="true" t="shared" si="51" ref="P129:P139">SUM(N129:O129)</f>
        <v>29</v>
      </c>
      <c r="Q129" s="322">
        <v>9</v>
      </c>
      <c r="R129" s="322">
        <v>192</v>
      </c>
      <c r="S129" s="322">
        <v>18</v>
      </c>
      <c r="T129" s="322">
        <v>1</v>
      </c>
      <c r="U129" s="322">
        <f aca="true" t="shared" si="52" ref="U129:U137">SUM(S129:T129)</f>
        <v>19</v>
      </c>
      <c r="V129" s="322">
        <v>20</v>
      </c>
      <c r="W129" s="322">
        <v>6</v>
      </c>
      <c r="X129" s="322">
        <v>147</v>
      </c>
      <c r="Y129" s="322">
        <v>13</v>
      </c>
      <c r="Z129" s="322">
        <v>1</v>
      </c>
      <c r="AA129" s="322">
        <f aca="true" t="shared" si="53" ref="AA129:AA139">SUM(Y129:Z129)</f>
        <v>14</v>
      </c>
      <c r="AB129" s="322">
        <v>15</v>
      </c>
      <c r="AC129" s="322">
        <v>308</v>
      </c>
      <c r="AD129" s="322">
        <v>30</v>
      </c>
      <c r="AE129" s="322">
        <v>2</v>
      </c>
      <c r="AF129" s="322">
        <f aca="true" t="shared" si="54" ref="AF129:AF139">SUM(AD129:AE129)</f>
        <v>32</v>
      </c>
      <c r="AG129" s="322">
        <v>9</v>
      </c>
      <c r="AH129" s="322">
        <v>197</v>
      </c>
      <c r="AI129" s="322">
        <v>20</v>
      </c>
      <c r="AJ129" s="322">
        <v>1</v>
      </c>
      <c r="AK129" s="322">
        <f aca="true" t="shared" si="55" ref="AK129:AK137">SUM(AI129:AJ129)</f>
        <v>21</v>
      </c>
      <c r="AL129" s="322">
        <v>20</v>
      </c>
      <c r="AM129" s="322"/>
      <c r="AN129" s="322"/>
      <c r="AO129" s="323"/>
      <c r="AP129" s="323"/>
      <c r="AQ129" s="323"/>
      <c r="AR129" s="323"/>
      <c r="AS129" s="323"/>
      <c r="AT129" s="323"/>
      <c r="AU129" s="323"/>
      <c r="AV129" s="323"/>
      <c r="AW129" s="323"/>
      <c r="AX129" s="323"/>
      <c r="AY129" s="323"/>
      <c r="AZ129" s="323"/>
      <c r="BA129" s="323"/>
      <c r="BB129" s="323"/>
      <c r="BC129" s="323"/>
      <c r="BD129" s="323"/>
      <c r="BE129" s="323"/>
      <c r="BF129" s="323"/>
      <c r="BG129" s="323"/>
      <c r="BH129" s="323"/>
      <c r="BI129" s="323"/>
      <c r="BJ129" s="323"/>
      <c r="BK129" s="323"/>
      <c r="BL129" s="323"/>
      <c r="BM129" s="323"/>
      <c r="BN129" s="323"/>
      <c r="BO129" s="323"/>
      <c r="BP129" s="323"/>
      <c r="BQ129" s="323"/>
      <c r="BR129" s="323"/>
      <c r="BS129" s="323"/>
      <c r="BT129" s="323"/>
      <c r="BU129" s="323"/>
      <c r="BV129" s="323"/>
      <c r="BW129" s="147">
        <f t="shared" si="25"/>
        <v>30</v>
      </c>
      <c r="BX129" s="147">
        <f t="shared" si="26"/>
        <v>652</v>
      </c>
      <c r="BY129" s="147">
        <f t="shared" si="27"/>
        <v>67</v>
      </c>
      <c r="BZ129" s="147">
        <f t="shared" si="28"/>
        <v>20</v>
      </c>
      <c r="CA129" s="148">
        <f t="shared" si="29"/>
        <v>1</v>
      </c>
      <c r="CB129" s="296" t="s">
        <v>251</v>
      </c>
      <c r="CC129" s="324" t="s">
        <v>940</v>
      </c>
      <c r="CD129" s="298" t="s">
        <v>941</v>
      </c>
      <c r="CE129" s="300">
        <v>11155.074762746668</v>
      </c>
      <c r="CF129" s="149">
        <v>655</v>
      </c>
      <c r="CG129" s="149">
        <v>31</v>
      </c>
      <c r="CH129" s="144">
        <v>656</v>
      </c>
      <c r="CI129" s="144">
        <v>31</v>
      </c>
      <c r="CJ129" s="144">
        <v>-1</v>
      </c>
      <c r="CK129" s="144">
        <v>0</v>
      </c>
      <c r="CL129" s="150">
        <f t="shared" si="30"/>
        <v>-3</v>
      </c>
      <c r="CM129" s="150">
        <f t="shared" si="31"/>
        <v>-1</v>
      </c>
      <c r="CN129" s="300">
        <v>11015.938420510118</v>
      </c>
      <c r="CO129" s="286">
        <v>7869.495780629088</v>
      </c>
      <c r="CP129" s="148">
        <f t="shared" si="35"/>
        <v>1</v>
      </c>
      <c r="CQ129" s="151" t="s">
        <v>34</v>
      </c>
      <c r="CR129" s="151" t="s">
        <v>941</v>
      </c>
      <c r="CS129" s="151" t="s">
        <v>1151</v>
      </c>
      <c r="CT129" s="151" t="s">
        <v>251</v>
      </c>
      <c r="CU129" s="151" t="s">
        <v>1335</v>
      </c>
      <c r="CV129" s="152">
        <v>158</v>
      </c>
      <c r="CW129" s="153">
        <v>1</v>
      </c>
      <c r="CX129" s="153">
        <v>6</v>
      </c>
      <c r="CY129" s="153">
        <v>12</v>
      </c>
      <c r="CZ129" s="153">
        <v>0</v>
      </c>
      <c r="DA129" s="154">
        <v>12</v>
      </c>
      <c r="DB129" s="155">
        <v>306</v>
      </c>
      <c r="DC129" s="156">
        <v>2</v>
      </c>
      <c r="DD129" s="156">
        <v>15</v>
      </c>
      <c r="DE129" s="156">
        <v>29</v>
      </c>
      <c r="DF129" s="156">
        <v>1</v>
      </c>
      <c r="DG129" s="156">
        <v>0</v>
      </c>
      <c r="DH129" s="156">
        <v>0</v>
      </c>
      <c r="DI129" s="157">
        <v>30</v>
      </c>
      <c r="DJ129" s="158">
        <v>201</v>
      </c>
      <c r="DK129" s="159">
        <v>0</v>
      </c>
      <c r="DL129" s="159">
        <v>9</v>
      </c>
      <c r="DM129" s="159">
        <v>18</v>
      </c>
      <c r="DN129" s="159">
        <v>0</v>
      </c>
      <c r="DO129" s="159">
        <v>0</v>
      </c>
      <c r="DP129" s="159">
        <v>0</v>
      </c>
      <c r="DQ129" s="160">
        <v>18</v>
      </c>
      <c r="DR129" s="161">
        <v>0</v>
      </c>
      <c r="DS129" s="162">
        <v>0</v>
      </c>
      <c r="DT129" s="162">
        <v>0</v>
      </c>
      <c r="DU129" s="162">
        <v>0</v>
      </c>
      <c r="DV129" s="162">
        <v>0</v>
      </c>
      <c r="DW129" s="163">
        <v>0</v>
      </c>
      <c r="DX129" s="164">
        <v>665</v>
      </c>
      <c r="DY129" s="165">
        <v>3</v>
      </c>
      <c r="DZ129" s="165">
        <v>30</v>
      </c>
      <c r="EA129" s="166">
        <v>59</v>
      </c>
      <c r="EB129" s="166">
        <v>1</v>
      </c>
      <c r="EC129" s="166">
        <v>0</v>
      </c>
      <c r="ED129" s="166">
        <v>0</v>
      </c>
      <c r="EE129" s="167">
        <v>60</v>
      </c>
      <c r="EF129" s="168"/>
      <c r="EG129" s="168"/>
      <c r="EH129" s="169"/>
      <c r="EI129" s="169"/>
      <c r="EJ129" s="169"/>
      <c r="EK129" s="169"/>
      <c r="EL129" s="169"/>
      <c r="EM129" s="169"/>
      <c r="EN129" s="169"/>
      <c r="EO129" s="169"/>
      <c r="EP129" s="169"/>
      <c r="EQ129" s="169"/>
      <c r="ER129" s="169"/>
      <c r="ES129" s="169"/>
      <c r="ET129" s="170">
        <v>2548.460829716636</v>
      </c>
      <c r="EU129" s="170">
        <v>3567.186962149268</v>
      </c>
      <c r="EV129" s="171">
        <v>6115.647791865904</v>
      </c>
      <c r="EW129" s="168">
        <v>1</v>
      </c>
      <c r="EX129" s="168">
        <v>1</v>
      </c>
      <c r="EY129" s="168">
        <v>1</v>
      </c>
      <c r="EZ129" s="168">
        <v>1</v>
      </c>
      <c r="FA129" s="172">
        <f t="shared" si="32"/>
        <v>13</v>
      </c>
      <c r="FB129" s="172">
        <f t="shared" si="33"/>
        <v>0</v>
      </c>
      <c r="FC129" s="286">
        <f>(CO129+FA129*Foglio1!$L$17+Foglio1!$I$17*base!FB129)*(1-Foglio1!$L$27)</f>
        <v>6099.443824095958</v>
      </c>
      <c r="FD129" s="212"/>
      <c r="FE129" s="212"/>
      <c r="FF129" s="212"/>
      <c r="FH129" s="212"/>
      <c r="FI129" s="212"/>
      <c r="FJ129" s="212"/>
      <c r="FK129" s="212"/>
      <c r="FL129" s="212"/>
      <c r="FM129" s="212"/>
      <c r="FN129" s="212"/>
      <c r="FO129" s="212"/>
      <c r="FP129" s="212"/>
      <c r="FQ129" s="212"/>
      <c r="FR129" s="212"/>
      <c r="FS129" s="212"/>
      <c r="FT129" s="212"/>
      <c r="FU129" s="212"/>
      <c r="FV129" s="212"/>
      <c r="FW129" s="212"/>
    </row>
    <row r="130" spans="1:179" s="213" customFormat="1" ht="24.75" customHeight="1">
      <c r="A130" s="145">
        <v>123</v>
      </c>
      <c r="B130" s="319" t="str">
        <f t="shared" si="34"/>
        <v>IC</v>
      </c>
      <c r="C130" s="319" t="s">
        <v>214</v>
      </c>
      <c r="D130" s="320" t="s">
        <v>253</v>
      </c>
      <c r="E130" s="321" t="s">
        <v>681</v>
      </c>
      <c r="F130" s="321" t="s">
        <v>254</v>
      </c>
      <c r="G130" s="322">
        <v>6</v>
      </c>
      <c r="H130" s="322">
        <v>154</v>
      </c>
      <c r="I130" s="322">
        <v>12</v>
      </c>
      <c r="J130" s="322">
        <v>1</v>
      </c>
      <c r="K130" s="322">
        <f t="shared" si="50"/>
        <v>13</v>
      </c>
      <c r="L130" s="322">
        <v>15</v>
      </c>
      <c r="M130" s="322">
        <v>321</v>
      </c>
      <c r="N130" s="322">
        <v>24</v>
      </c>
      <c r="O130" s="322">
        <v>4</v>
      </c>
      <c r="P130" s="322">
        <f t="shared" si="51"/>
        <v>28</v>
      </c>
      <c r="Q130" s="322">
        <v>10</v>
      </c>
      <c r="R130" s="322">
        <v>224</v>
      </c>
      <c r="S130" s="322">
        <v>21</v>
      </c>
      <c r="T130" s="322">
        <v>3</v>
      </c>
      <c r="U130" s="322">
        <f t="shared" si="52"/>
        <v>24</v>
      </c>
      <c r="V130" s="322">
        <v>23</v>
      </c>
      <c r="W130" s="322">
        <v>6</v>
      </c>
      <c r="X130" s="322">
        <v>161</v>
      </c>
      <c r="Y130" s="322">
        <v>14</v>
      </c>
      <c r="Z130" s="322">
        <v>1</v>
      </c>
      <c r="AA130" s="322">
        <f t="shared" si="53"/>
        <v>15</v>
      </c>
      <c r="AB130" s="322">
        <v>15</v>
      </c>
      <c r="AC130" s="322">
        <v>334</v>
      </c>
      <c r="AD130" s="322">
        <v>26</v>
      </c>
      <c r="AE130" s="322">
        <v>5</v>
      </c>
      <c r="AF130" s="322">
        <f t="shared" si="54"/>
        <v>31</v>
      </c>
      <c r="AG130" s="322">
        <v>10</v>
      </c>
      <c r="AH130" s="322">
        <v>231</v>
      </c>
      <c r="AI130" s="322">
        <v>30</v>
      </c>
      <c r="AJ130" s="322">
        <v>5</v>
      </c>
      <c r="AK130" s="322">
        <f t="shared" si="55"/>
        <v>35</v>
      </c>
      <c r="AL130" s="322">
        <v>23</v>
      </c>
      <c r="AM130" s="322"/>
      <c r="AN130" s="322"/>
      <c r="AO130" s="323"/>
      <c r="AP130" s="323"/>
      <c r="AQ130" s="323"/>
      <c r="AR130" s="323"/>
      <c r="AS130" s="323"/>
      <c r="AT130" s="323"/>
      <c r="AU130" s="323"/>
      <c r="AV130" s="323"/>
      <c r="AW130" s="323"/>
      <c r="AX130" s="323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3"/>
      <c r="BJ130" s="323"/>
      <c r="BK130" s="323"/>
      <c r="BL130" s="323"/>
      <c r="BM130" s="323"/>
      <c r="BN130" s="323"/>
      <c r="BO130" s="323"/>
      <c r="BP130" s="323"/>
      <c r="BQ130" s="323"/>
      <c r="BR130" s="323"/>
      <c r="BS130" s="323"/>
      <c r="BT130" s="323"/>
      <c r="BU130" s="323"/>
      <c r="BV130" s="323"/>
      <c r="BW130" s="147">
        <f t="shared" si="25"/>
        <v>31</v>
      </c>
      <c r="BX130" s="147">
        <f t="shared" si="26"/>
        <v>726</v>
      </c>
      <c r="BY130" s="147">
        <f t="shared" si="27"/>
        <v>81</v>
      </c>
      <c r="BZ130" s="147">
        <f t="shared" si="28"/>
        <v>23</v>
      </c>
      <c r="CA130" s="148">
        <f t="shared" si="29"/>
        <v>1</v>
      </c>
      <c r="CB130" s="296" t="s">
        <v>253</v>
      </c>
      <c r="CC130" s="324" t="s">
        <v>944</v>
      </c>
      <c r="CD130" s="298" t="s">
        <v>945</v>
      </c>
      <c r="CE130" s="300">
        <v>11217.771061148127</v>
      </c>
      <c r="CF130" s="149">
        <v>709</v>
      </c>
      <c r="CG130" s="149">
        <v>31</v>
      </c>
      <c r="CH130" s="144">
        <v>684</v>
      </c>
      <c r="CI130" s="144">
        <v>31</v>
      </c>
      <c r="CJ130" s="144">
        <v>25</v>
      </c>
      <c r="CK130" s="144">
        <v>0</v>
      </c>
      <c r="CL130" s="150">
        <f t="shared" si="30"/>
        <v>17</v>
      </c>
      <c r="CM130" s="150">
        <f t="shared" si="31"/>
        <v>0</v>
      </c>
      <c r="CN130" s="300">
        <v>11371.05545983427</v>
      </c>
      <c r="CO130" s="286">
        <v>8310.8443947579</v>
      </c>
      <c r="CP130" s="148">
        <f t="shared" si="35"/>
        <v>1</v>
      </c>
      <c r="CQ130" s="151" t="s">
        <v>34</v>
      </c>
      <c r="CR130" s="151" t="s">
        <v>945</v>
      </c>
      <c r="CS130" s="151" t="s">
        <v>1151</v>
      </c>
      <c r="CT130" s="151" t="s">
        <v>253</v>
      </c>
      <c r="CU130" s="151" t="s">
        <v>1336</v>
      </c>
      <c r="CV130" s="152">
        <v>170</v>
      </c>
      <c r="CW130" s="153">
        <v>4</v>
      </c>
      <c r="CX130" s="153">
        <v>7</v>
      </c>
      <c r="CY130" s="153">
        <v>13</v>
      </c>
      <c r="CZ130" s="153">
        <v>2</v>
      </c>
      <c r="DA130" s="154">
        <v>15</v>
      </c>
      <c r="DB130" s="155">
        <v>329</v>
      </c>
      <c r="DC130" s="156">
        <v>13</v>
      </c>
      <c r="DD130" s="156">
        <v>15</v>
      </c>
      <c r="DE130" s="156">
        <v>24</v>
      </c>
      <c r="DF130" s="156">
        <v>5</v>
      </c>
      <c r="DG130" s="156">
        <v>0</v>
      </c>
      <c r="DH130" s="156">
        <v>0</v>
      </c>
      <c r="DI130" s="157">
        <v>29</v>
      </c>
      <c r="DJ130" s="158">
        <v>241</v>
      </c>
      <c r="DK130" s="159">
        <v>13</v>
      </c>
      <c r="DL130" s="159">
        <v>11</v>
      </c>
      <c r="DM130" s="159">
        <v>23</v>
      </c>
      <c r="DN130" s="159">
        <v>5</v>
      </c>
      <c r="DO130" s="159">
        <v>0</v>
      </c>
      <c r="DP130" s="159">
        <v>0</v>
      </c>
      <c r="DQ130" s="160">
        <v>28</v>
      </c>
      <c r="DR130" s="161">
        <v>0</v>
      </c>
      <c r="DS130" s="162">
        <v>0</v>
      </c>
      <c r="DT130" s="162">
        <v>0</v>
      </c>
      <c r="DU130" s="162">
        <v>0</v>
      </c>
      <c r="DV130" s="162">
        <v>0</v>
      </c>
      <c r="DW130" s="163">
        <v>0</v>
      </c>
      <c r="DX130" s="164">
        <v>740</v>
      </c>
      <c r="DY130" s="165">
        <v>30</v>
      </c>
      <c r="DZ130" s="165">
        <v>33</v>
      </c>
      <c r="EA130" s="166">
        <v>60</v>
      </c>
      <c r="EB130" s="166">
        <v>12</v>
      </c>
      <c r="EC130" s="166">
        <v>0</v>
      </c>
      <c r="ED130" s="166">
        <v>0</v>
      </c>
      <c r="EE130" s="167">
        <v>72</v>
      </c>
      <c r="EF130" s="168"/>
      <c r="EG130" s="168"/>
      <c r="EH130" s="169"/>
      <c r="EI130" s="169"/>
      <c r="EJ130" s="169"/>
      <c r="EK130" s="169"/>
      <c r="EL130" s="169"/>
      <c r="EM130" s="169"/>
      <c r="EN130" s="169"/>
      <c r="EO130" s="169"/>
      <c r="EP130" s="169"/>
      <c r="EQ130" s="169"/>
      <c r="ER130" s="169"/>
      <c r="ES130" s="169"/>
      <c r="ET130" s="170">
        <v>2858.2843594306287</v>
      </c>
      <c r="EU130" s="170">
        <v>3987.286603280176</v>
      </c>
      <c r="EV130" s="171">
        <v>6845.570962710804</v>
      </c>
      <c r="EW130" s="168">
        <v>1</v>
      </c>
      <c r="EX130" s="168">
        <v>1</v>
      </c>
      <c r="EY130" s="168">
        <v>1</v>
      </c>
      <c r="EZ130" s="168">
        <v>1</v>
      </c>
      <c r="FA130" s="172">
        <f t="shared" si="32"/>
        <v>14</v>
      </c>
      <c r="FB130" s="172">
        <f t="shared" si="33"/>
        <v>2</v>
      </c>
      <c r="FC130" s="286">
        <f>(CO130+FA130*Foglio1!$L$17+Foglio1!$I$17*base!FB130)*(1-Foglio1!$L$27)</f>
        <v>6624.100451704119</v>
      </c>
      <c r="FD130" s="212"/>
      <c r="FE130" s="212"/>
      <c r="FF130" s="212"/>
      <c r="FH130" s="212"/>
      <c r="FI130" s="212"/>
      <c r="FJ130" s="212"/>
      <c r="FK130" s="212"/>
      <c r="FL130" s="212"/>
      <c r="FM130" s="212"/>
      <c r="FN130" s="212"/>
      <c r="FO130" s="212"/>
      <c r="FP130" s="212"/>
      <c r="FQ130" s="212"/>
      <c r="FR130" s="212"/>
      <c r="FS130" s="212"/>
      <c r="FT130" s="212"/>
      <c r="FU130" s="212"/>
      <c r="FV130" s="212"/>
      <c r="FW130" s="212"/>
    </row>
    <row r="131" spans="1:179" s="213" customFormat="1" ht="24.75" customHeight="1">
      <c r="A131" s="145">
        <v>124</v>
      </c>
      <c r="B131" s="319" t="str">
        <f t="shared" si="34"/>
        <v>IC</v>
      </c>
      <c r="C131" s="319" t="s">
        <v>214</v>
      </c>
      <c r="D131" s="320" t="s">
        <v>255</v>
      </c>
      <c r="E131" s="321" t="s">
        <v>682</v>
      </c>
      <c r="F131" s="321" t="s">
        <v>256</v>
      </c>
      <c r="G131" s="322">
        <v>9</v>
      </c>
      <c r="H131" s="322">
        <v>203</v>
      </c>
      <c r="I131" s="322">
        <v>16</v>
      </c>
      <c r="J131" s="322">
        <v>0</v>
      </c>
      <c r="K131" s="322">
        <f t="shared" si="50"/>
        <v>16</v>
      </c>
      <c r="L131" s="322">
        <v>16</v>
      </c>
      <c r="M131" s="322">
        <v>337</v>
      </c>
      <c r="N131" s="322">
        <v>29</v>
      </c>
      <c r="O131" s="322">
        <v>3</v>
      </c>
      <c r="P131" s="322">
        <f t="shared" si="51"/>
        <v>32</v>
      </c>
      <c r="Q131" s="322">
        <v>9</v>
      </c>
      <c r="R131" s="322">
        <v>184</v>
      </c>
      <c r="S131" s="322">
        <v>19</v>
      </c>
      <c r="T131" s="322">
        <v>2</v>
      </c>
      <c r="U131" s="322">
        <f t="shared" si="52"/>
        <v>21</v>
      </c>
      <c r="V131" s="322">
        <v>23</v>
      </c>
      <c r="W131" s="322">
        <v>9</v>
      </c>
      <c r="X131" s="322">
        <v>208</v>
      </c>
      <c r="Y131" s="322">
        <v>16</v>
      </c>
      <c r="Z131" s="322">
        <v>1</v>
      </c>
      <c r="AA131" s="322">
        <f t="shared" si="53"/>
        <v>17</v>
      </c>
      <c r="AB131" s="322">
        <v>16</v>
      </c>
      <c r="AC131" s="322">
        <v>336</v>
      </c>
      <c r="AD131" s="322">
        <v>29</v>
      </c>
      <c r="AE131" s="322">
        <v>5</v>
      </c>
      <c r="AF131" s="322">
        <f t="shared" si="54"/>
        <v>34</v>
      </c>
      <c r="AG131" s="322">
        <v>9</v>
      </c>
      <c r="AH131" s="322">
        <v>184</v>
      </c>
      <c r="AI131" s="322">
        <v>24</v>
      </c>
      <c r="AJ131" s="322">
        <v>4</v>
      </c>
      <c r="AK131" s="322">
        <f t="shared" si="55"/>
        <v>28</v>
      </c>
      <c r="AL131" s="322">
        <v>23</v>
      </c>
      <c r="AM131" s="322"/>
      <c r="AN131" s="322"/>
      <c r="AO131" s="323"/>
      <c r="AP131" s="323"/>
      <c r="AQ131" s="323"/>
      <c r="AR131" s="323"/>
      <c r="AS131" s="323"/>
      <c r="AT131" s="323"/>
      <c r="AU131" s="323"/>
      <c r="AV131" s="323"/>
      <c r="AW131" s="323"/>
      <c r="AX131" s="323"/>
      <c r="AY131" s="323"/>
      <c r="AZ131" s="323"/>
      <c r="BA131" s="323"/>
      <c r="BB131" s="323"/>
      <c r="BC131" s="323"/>
      <c r="BD131" s="323"/>
      <c r="BE131" s="323"/>
      <c r="BF131" s="323"/>
      <c r="BG131" s="323"/>
      <c r="BH131" s="323"/>
      <c r="BI131" s="323"/>
      <c r="BJ131" s="323"/>
      <c r="BK131" s="323"/>
      <c r="BL131" s="323"/>
      <c r="BM131" s="323"/>
      <c r="BN131" s="323"/>
      <c r="BO131" s="323"/>
      <c r="BP131" s="323"/>
      <c r="BQ131" s="323"/>
      <c r="BR131" s="323"/>
      <c r="BS131" s="323"/>
      <c r="BT131" s="323"/>
      <c r="BU131" s="323"/>
      <c r="BV131" s="323"/>
      <c r="BW131" s="147">
        <f t="shared" si="25"/>
        <v>34</v>
      </c>
      <c r="BX131" s="147">
        <f t="shared" si="26"/>
        <v>728</v>
      </c>
      <c r="BY131" s="147">
        <f t="shared" si="27"/>
        <v>79</v>
      </c>
      <c r="BZ131" s="147">
        <f t="shared" si="28"/>
        <v>23</v>
      </c>
      <c r="CA131" s="148">
        <f t="shared" si="29"/>
        <v>1</v>
      </c>
      <c r="CB131" s="296" t="s">
        <v>255</v>
      </c>
      <c r="CC131" s="324" t="s">
        <v>952</v>
      </c>
      <c r="CD131" s="298" t="s">
        <v>953</v>
      </c>
      <c r="CE131" s="300">
        <v>11655.972503557314</v>
      </c>
      <c r="CF131" s="149">
        <v>730</v>
      </c>
      <c r="CG131" s="149">
        <v>34</v>
      </c>
      <c r="CH131" s="144">
        <v>721</v>
      </c>
      <c r="CI131" s="144">
        <v>32</v>
      </c>
      <c r="CJ131" s="144">
        <v>9</v>
      </c>
      <c r="CK131" s="144">
        <v>2</v>
      </c>
      <c r="CL131" s="150">
        <f t="shared" si="30"/>
        <v>-2</v>
      </c>
      <c r="CM131" s="150">
        <f t="shared" si="31"/>
        <v>0</v>
      </c>
      <c r="CN131" s="300">
        <v>12319.6664550865</v>
      </c>
      <c r="CO131" s="286">
        <v>8930.082741988368</v>
      </c>
      <c r="CP131" s="148">
        <f t="shared" si="35"/>
        <v>1</v>
      </c>
      <c r="CQ131" s="151" t="s">
        <v>34</v>
      </c>
      <c r="CR131" s="151" t="s">
        <v>953</v>
      </c>
      <c r="CS131" s="151" t="s">
        <v>1151</v>
      </c>
      <c r="CT131" s="151" t="s">
        <v>255</v>
      </c>
      <c r="CU131" s="151" t="s">
        <v>1337</v>
      </c>
      <c r="CV131" s="152">
        <v>207</v>
      </c>
      <c r="CW131" s="153">
        <v>1</v>
      </c>
      <c r="CX131" s="153">
        <v>8</v>
      </c>
      <c r="CY131" s="153">
        <v>16</v>
      </c>
      <c r="CZ131" s="153">
        <v>0</v>
      </c>
      <c r="DA131" s="154">
        <v>16</v>
      </c>
      <c r="DB131" s="155">
        <v>353</v>
      </c>
      <c r="DC131" s="156">
        <v>7</v>
      </c>
      <c r="DD131" s="156">
        <v>17</v>
      </c>
      <c r="DE131" s="156">
        <v>32</v>
      </c>
      <c r="DF131" s="156">
        <v>4</v>
      </c>
      <c r="DG131" s="156">
        <v>0</v>
      </c>
      <c r="DH131" s="156">
        <v>0</v>
      </c>
      <c r="DI131" s="157">
        <v>36</v>
      </c>
      <c r="DJ131" s="158">
        <v>186</v>
      </c>
      <c r="DK131" s="159">
        <v>5</v>
      </c>
      <c r="DL131" s="159">
        <v>9</v>
      </c>
      <c r="DM131" s="159">
        <v>19</v>
      </c>
      <c r="DN131" s="159">
        <v>2</v>
      </c>
      <c r="DO131" s="159">
        <v>0</v>
      </c>
      <c r="DP131" s="159">
        <v>0</v>
      </c>
      <c r="DQ131" s="160">
        <v>21</v>
      </c>
      <c r="DR131" s="161">
        <v>0</v>
      </c>
      <c r="DS131" s="162">
        <v>0</v>
      </c>
      <c r="DT131" s="162">
        <v>0</v>
      </c>
      <c r="DU131" s="162">
        <v>0</v>
      </c>
      <c r="DV131" s="162">
        <v>0</v>
      </c>
      <c r="DW131" s="163">
        <v>0</v>
      </c>
      <c r="DX131" s="164">
        <v>746</v>
      </c>
      <c r="DY131" s="165">
        <v>13</v>
      </c>
      <c r="DZ131" s="165">
        <v>34</v>
      </c>
      <c r="EA131" s="166">
        <v>67</v>
      </c>
      <c r="EB131" s="166">
        <v>6</v>
      </c>
      <c r="EC131" s="166">
        <v>0</v>
      </c>
      <c r="ED131" s="166">
        <v>0</v>
      </c>
      <c r="EE131" s="167">
        <v>73</v>
      </c>
      <c r="EF131" s="168"/>
      <c r="EG131" s="168"/>
      <c r="EH131" s="169"/>
      <c r="EI131" s="169"/>
      <c r="EJ131" s="169"/>
      <c r="EK131" s="169"/>
      <c r="EL131" s="169"/>
      <c r="EM131" s="169"/>
      <c r="EN131" s="169"/>
      <c r="EO131" s="169"/>
      <c r="EP131" s="169"/>
      <c r="EQ131" s="169"/>
      <c r="ER131" s="169"/>
      <c r="ES131" s="169"/>
      <c r="ET131" s="170">
        <v>2800.4977322101886</v>
      </c>
      <c r="EU131" s="170">
        <v>3996.924358388871</v>
      </c>
      <c r="EV131" s="171">
        <v>6797.42209059906</v>
      </c>
      <c r="EW131" s="168">
        <v>1</v>
      </c>
      <c r="EX131" s="168">
        <v>1</v>
      </c>
      <c r="EY131" s="168">
        <v>1</v>
      </c>
      <c r="EZ131" s="168">
        <v>1</v>
      </c>
      <c r="FA131" s="172">
        <f t="shared" si="32"/>
        <v>18</v>
      </c>
      <c r="FB131" s="172">
        <f t="shared" si="33"/>
        <v>0</v>
      </c>
      <c r="FC131" s="286">
        <f>(CO131+FA131*Foglio1!$L$17+Foglio1!$I$17*base!FB131)*(1-Foglio1!$L$27)</f>
        <v>6931.0455130021655</v>
      </c>
      <c r="FD131" s="212"/>
      <c r="FE131" s="212"/>
      <c r="FF131" s="212"/>
      <c r="FH131" s="212"/>
      <c r="FI131" s="212"/>
      <c r="FJ131" s="212"/>
      <c r="FK131" s="212"/>
      <c r="FL131" s="212"/>
      <c r="FM131" s="212"/>
      <c r="FN131" s="212"/>
      <c r="FO131" s="212"/>
      <c r="FP131" s="212"/>
      <c r="FQ131" s="212"/>
      <c r="FR131" s="212"/>
      <c r="FS131" s="212"/>
      <c r="FT131" s="212"/>
      <c r="FU131" s="212"/>
      <c r="FV131" s="212"/>
      <c r="FW131" s="212"/>
    </row>
    <row r="132" spans="1:179" s="213" customFormat="1" ht="24.75" customHeight="1">
      <c r="A132" s="145">
        <v>125</v>
      </c>
      <c r="B132" s="319" t="str">
        <f t="shared" si="34"/>
        <v>IC</v>
      </c>
      <c r="C132" s="319" t="s">
        <v>214</v>
      </c>
      <c r="D132" s="320" t="s">
        <v>257</v>
      </c>
      <c r="E132" s="321" t="s">
        <v>683</v>
      </c>
      <c r="F132" s="321" t="s">
        <v>258</v>
      </c>
      <c r="G132" s="322">
        <v>9</v>
      </c>
      <c r="H132" s="322">
        <v>204</v>
      </c>
      <c r="I132" s="322">
        <v>18</v>
      </c>
      <c r="J132" s="322">
        <v>1</v>
      </c>
      <c r="K132" s="322">
        <f t="shared" si="50"/>
        <v>19</v>
      </c>
      <c r="L132" s="322">
        <v>20</v>
      </c>
      <c r="M132" s="322">
        <v>443</v>
      </c>
      <c r="N132" s="322">
        <v>31</v>
      </c>
      <c r="O132" s="322">
        <v>2</v>
      </c>
      <c r="P132" s="322">
        <f t="shared" si="51"/>
        <v>33</v>
      </c>
      <c r="Q132" s="322">
        <v>11</v>
      </c>
      <c r="R132" s="322">
        <v>249</v>
      </c>
      <c r="S132" s="322">
        <v>24</v>
      </c>
      <c r="T132" s="322">
        <v>1</v>
      </c>
      <c r="U132" s="322">
        <f t="shared" si="52"/>
        <v>25</v>
      </c>
      <c r="V132" s="322">
        <v>28</v>
      </c>
      <c r="W132" s="322">
        <v>9</v>
      </c>
      <c r="X132" s="322">
        <v>215</v>
      </c>
      <c r="Y132" s="322">
        <v>19</v>
      </c>
      <c r="Z132" s="322">
        <v>1</v>
      </c>
      <c r="AA132" s="322">
        <f t="shared" si="53"/>
        <v>20</v>
      </c>
      <c r="AB132" s="322">
        <v>20</v>
      </c>
      <c r="AC132" s="322">
        <v>452</v>
      </c>
      <c r="AD132" s="322">
        <v>32</v>
      </c>
      <c r="AE132" s="322">
        <v>4</v>
      </c>
      <c r="AF132" s="322">
        <f t="shared" si="54"/>
        <v>36</v>
      </c>
      <c r="AG132" s="322">
        <v>11</v>
      </c>
      <c r="AH132" s="322">
        <v>253</v>
      </c>
      <c r="AI132" s="322">
        <v>31</v>
      </c>
      <c r="AJ132" s="322">
        <v>2</v>
      </c>
      <c r="AK132" s="322">
        <f t="shared" si="55"/>
        <v>33</v>
      </c>
      <c r="AL132" s="322">
        <v>28</v>
      </c>
      <c r="AM132" s="322"/>
      <c r="AN132" s="322"/>
      <c r="AO132" s="323"/>
      <c r="AP132" s="323"/>
      <c r="AQ132" s="323"/>
      <c r="AR132" s="323"/>
      <c r="AS132" s="323"/>
      <c r="AT132" s="323"/>
      <c r="AU132" s="323"/>
      <c r="AV132" s="323"/>
      <c r="AW132" s="323"/>
      <c r="AX132" s="323"/>
      <c r="AY132" s="323"/>
      <c r="AZ132" s="323"/>
      <c r="BA132" s="323"/>
      <c r="BB132" s="323"/>
      <c r="BC132" s="323"/>
      <c r="BD132" s="323"/>
      <c r="BE132" s="323"/>
      <c r="BF132" s="323"/>
      <c r="BG132" s="323"/>
      <c r="BH132" s="323"/>
      <c r="BI132" s="323"/>
      <c r="BJ132" s="323"/>
      <c r="BK132" s="323"/>
      <c r="BL132" s="323"/>
      <c r="BM132" s="323"/>
      <c r="BN132" s="323"/>
      <c r="BO132" s="323"/>
      <c r="BP132" s="323"/>
      <c r="BQ132" s="323"/>
      <c r="BR132" s="323"/>
      <c r="BS132" s="323"/>
      <c r="BT132" s="323"/>
      <c r="BU132" s="323"/>
      <c r="BV132" s="323"/>
      <c r="BW132" s="147">
        <f t="shared" si="25"/>
        <v>40</v>
      </c>
      <c r="BX132" s="147">
        <f t="shared" si="26"/>
        <v>920</v>
      </c>
      <c r="BY132" s="147">
        <f t="shared" si="27"/>
        <v>89</v>
      </c>
      <c r="BZ132" s="147">
        <f t="shared" si="28"/>
        <v>28</v>
      </c>
      <c r="CA132" s="148">
        <f t="shared" si="29"/>
        <v>1</v>
      </c>
      <c r="CB132" s="296" t="s">
        <v>257</v>
      </c>
      <c r="CC132" s="324" t="s">
        <v>946</v>
      </c>
      <c r="CD132" s="298" t="s">
        <v>947</v>
      </c>
      <c r="CE132" s="300">
        <v>14643.28883850083</v>
      </c>
      <c r="CF132" s="149">
        <v>940</v>
      </c>
      <c r="CG132" s="149">
        <v>41</v>
      </c>
      <c r="CH132" s="144">
        <v>910</v>
      </c>
      <c r="CI132" s="144">
        <v>40</v>
      </c>
      <c r="CJ132" s="144">
        <v>30</v>
      </c>
      <c r="CK132" s="144">
        <v>1</v>
      </c>
      <c r="CL132" s="150">
        <f t="shared" si="30"/>
        <v>-20</v>
      </c>
      <c r="CM132" s="150">
        <f t="shared" si="31"/>
        <v>-1</v>
      </c>
      <c r="CN132" s="300">
        <v>15161.595094215782</v>
      </c>
      <c r="CO132" s="286">
        <v>10815.296753284134</v>
      </c>
      <c r="CP132" s="148">
        <f t="shared" si="35"/>
        <v>1</v>
      </c>
      <c r="CQ132" s="151" t="s">
        <v>34</v>
      </c>
      <c r="CR132" s="151" t="s">
        <v>947</v>
      </c>
      <c r="CS132" s="151" t="s">
        <v>1151</v>
      </c>
      <c r="CT132" s="151" t="s">
        <v>257</v>
      </c>
      <c r="CU132" s="151" t="s">
        <v>1338</v>
      </c>
      <c r="CV132" s="152">
        <v>210</v>
      </c>
      <c r="CW132" s="153">
        <v>4</v>
      </c>
      <c r="CX132" s="153">
        <v>9</v>
      </c>
      <c r="CY132" s="153">
        <v>18</v>
      </c>
      <c r="CZ132" s="153">
        <v>1</v>
      </c>
      <c r="DA132" s="154">
        <v>19</v>
      </c>
      <c r="DB132" s="155">
        <v>464</v>
      </c>
      <c r="DC132" s="156">
        <v>10</v>
      </c>
      <c r="DD132" s="156">
        <v>21</v>
      </c>
      <c r="DE132" s="156">
        <v>32</v>
      </c>
      <c r="DF132" s="156">
        <v>4</v>
      </c>
      <c r="DG132" s="156">
        <v>0</v>
      </c>
      <c r="DH132" s="156">
        <v>0</v>
      </c>
      <c r="DI132" s="157">
        <v>36</v>
      </c>
      <c r="DJ132" s="158">
        <v>260</v>
      </c>
      <c r="DK132" s="159">
        <v>4</v>
      </c>
      <c r="DL132" s="159">
        <v>11</v>
      </c>
      <c r="DM132" s="159">
        <v>25</v>
      </c>
      <c r="DN132" s="159">
        <v>2</v>
      </c>
      <c r="DO132" s="159">
        <v>0</v>
      </c>
      <c r="DP132" s="159">
        <v>0</v>
      </c>
      <c r="DQ132" s="160">
        <v>27</v>
      </c>
      <c r="DR132" s="161">
        <v>0</v>
      </c>
      <c r="DS132" s="162">
        <v>0</v>
      </c>
      <c r="DT132" s="162">
        <v>0</v>
      </c>
      <c r="DU132" s="162">
        <v>0</v>
      </c>
      <c r="DV132" s="162">
        <v>0</v>
      </c>
      <c r="DW132" s="163">
        <v>0</v>
      </c>
      <c r="DX132" s="164">
        <v>934</v>
      </c>
      <c r="DY132" s="165">
        <v>18</v>
      </c>
      <c r="DZ132" s="165">
        <v>41</v>
      </c>
      <c r="EA132" s="166">
        <v>75</v>
      </c>
      <c r="EB132" s="166">
        <v>7</v>
      </c>
      <c r="EC132" s="166">
        <v>0</v>
      </c>
      <c r="ED132" s="166">
        <v>0</v>
      </c>
      <c r="EE132" s="167">
        <v>82</v>
      </c>
      <c r="EF132" s="168"/>
      <c r="EG132" s="168"/>
      <c r="EH132" s="169"/>
      <c r="EI132" s="169"/>
      <c r="EJ132" s="169"/>
      <c r="EK132" s="169"/>
      <c r="EL132" s="169"/>
      <c r="EM132" s="169"/>
      <c r="EN132" s="169"/>
      <c r="EO132" s="169"/>
      <c r="EP132" s="169"/>
      <c r="EQ132" s="169"/>
      <c r="ER132" s="169"/>
      <c r="ES132" s="169"/>
      <c r="ET132" s="170">
        <v>3559.1382508360994</v>
      </c>
      <c r="EU132" s="170">
        <v>4818.3382305954765</v>
      </c>
      <c r="EV132" s="171">
        <v>8377.476481431575</v>
      </c>
      <c r="EW132" s="168">
        <v>1</v>
      </c>
      <c r="EX132" s="168">
        <v>1</v>
      </c>
      <c r="EY132" s="168">
        <v>1</v>
      </c>
      <c r="EZ132" s="168">
        <v>1</v>
      </c>
      <c r="FA132" s="172">
        <f t="shared" si="32"/>
        <v>14</v>
      </c>
      <c r="FB132" s="172">
        <f t="shared" si="33"/>
        <v>1</v>
      </c>
      <c r="FC132" s="286">
        <f>(CO132+FA132*Foglio1!$L$17+Foglio1!$I$17*base!FB132)*(1-Foglio1!$L$27)</f>
        <v>8462.159147501638</v>
      </c>
      <c r="FD132" s="212"/>
      <c r="FE132" s="212"/>
      <c r="FF132" s="212"/>
      <c r="FH132" s="212"/>
      <c r="FI132" s="212"/>
      <c r="FJ132" s="212"/>
      <c r="FK132" s="212"/>
      <c r="FL132" s="212"/>
      <c r="FM132" s="212"/>
      <c r="FN132" s="212"/>
      <c r="FO132" s="212"/>
      <c r="FP132" s="212"/>
      <c r="FQ132" s="212"/>
      <c r="FR132" s="212"/>
      <c r="FS132" s="212"/>
      <c r="FT132" s="212"/>
      <c r="FU132" s="212"/>
      <c r="FV132" s="212"/>
      <c r="FW132" s="212"/>
    </row>
    <row r="133" spans="1:179" s="213" customFormat="1" ht="24.75" customHeight="1">
      <c r="A133" s="145">
        <v>126</v>
      </c>
      <c r="B133" s="319" t="str">
        <f aca="true" t="shared" si="56" ref="B133:B141">MID(D133,3,2)</f>
        <v>IC</v>
      </c>
      <c r="C133" s="319" t="s">
        <v>214</v>
      </c>
      <c r="D133" s="320" t="s">
        <v>259</v>
      </c>
      <c r="E133" s="321" t="s">
        <v>684</v>
      </c>
      <c r="F133" s="321" t="s">
        <v>260</v>
      </c>
      <c r="G133" s="322">
        <v>4</v>
      </c>
      <c r="H133" s="322">
        <v>77</v>
      </c>
      <c r="I133" s="322">
        <v>8</v>
      </c>
      <c r="J133" s="322">
        <v>0</v>
      </c>
      <c r="K133" s="322">
        <f t="shared" si="50"/>
        <v>8</v>
      </c>
      <c r="L133" s="322">
        <v>16</v>
      </c>
      <c r="M133" s="322">
        <v>164</v>
      </c>
      <c r="N133" s="322">
        <v>23</v>
      </c>
      <c r="O133" s="322">
        <v>2</v>
      </c>
      <c r="P133" s="322">
        <f t="shared" si="51"/>
        <v>25</v>
      </c>
      <c r="Q133" s="322">
        <v>8</v>
      </c>
      <c r="R133" s="322">
        <v>96</v>
      </c>
      <c r="S133" s="322">
        <v>15</v>
      </c>
      <c r="T133" s="322"/>
      <c r="U133" s="322">
        <f t="shared" si="52"/>
        <v>15</v>
      </c>
      <c r="V133" s="322">
        <v>20</v>
      </c>
      <c r="W133" s="322">
        <v>4</v>
      </c>
      <c r="X133" s="322">
        <v>81</v>
      </c>
      <c r="Y133" s="322">
        <v>8</v>
      </c>
      <c r="Z133" s="322">
        <v>1</v>
      </c>
      <c r="AA133" s="322">
        <f t="shared" si="53"/>
        <v>9</v>
      </c>
      <c r="AB133" s="322">
        <v>16</v>
      </c>
      <c r="AC133" s="322">
        <v>172</v>
      </c>
      <c r="AD133" s="322">
        <v>26</v>
      </c>
      <c r="AE133" s="322">
        <v>6</v>
      </c>
      <c r="AF133" s="322">
        <f t="shared" si="54"/>
        <v>32</v>
      </c>
      <c r="AG133" s="322">
        <v>8</v>
      </c>
      <c r="AH133" s="322">
        <v>99</v>
      </c>
      <c r="AI133" s="322">
        <v>19</v>
      </c>
      <c r="AJ133" s="322">
        <v>1</v>
      </c>
      <c r="AK133" s="322">
        <f t="shared" si="55"/>
        <v>20</v>
      </c>
      <c r="AL133" s="322">
        <v>20</v>
      </c>
      <c r="AM133" s="322"/>
      <c r="AN133" s="322"/>
      <c r="AO133" s="323"/>
      <c r="AP133" s="323"/>
      <c r="AQ133" s="323"/>
      <c r="AR133" s="323"/>
      <c r="AS133" s="323"/>
      <c r="AT133" s="323"/>
      <c r="AU133" s="323"/>
      <c r="AV133" s="323"/>
      <c r="AW133" s="323"/>
      <c r="AX133" s="323"/>
      <c r="AY133" s="323"/>
      <c r="AZ133" s="323"/>
      <c r="BA133" s="323"/>
      <c r="BB133" s="323"/>
      <c r="BC133" s="323"/>
      <c r="BD133" s="323"/>
      <c r="BE133" s="323"/>
      <c r="BF133" s="323"/>
      <c r="BG133" s="323"/>
      <c r="BH133" s="323"/>
      <c r="BI133" s="323"/>
      <c r="BJ133" s="323"/>
      <c r="BK133" s="323"/>
      <c r="BL133" s="323"/>
      <c r="BM133" s="323"/>
      <c r="BN133" s="323"/>
      <c r="BO133" s="323"/>
      <c r="BP133" s="323"/>
      <c r="BQ133" s="323"/>
      <c r="BR133" s="323"/>
      <c r="BS133" s="323"/>
      <c r="BT133" s="323"/>
      <c r="BU133" s="323"/>
      <c r="BV133" s="323"/>
      <c r="BW133" s="147">
        <f t="shared" si="25"/>
        <v>28</v>
      </c>
      <c r="BX133" s="147">
        <f t="shared" si="26"/>
        <v>352</v>
      </c>
      <c r="BY133" s="147">
        <f t="shared" si="27"/>
        <v>61</v>
      </c>
      <c r="BZ133" s="147">
        <f t="shared" si="28"/>
        <v>20</v>
      </c>
      <c r="CA133" s="148">
        <f t="shared" si="29"/>
        <v>1</v>
      </c>
      <c r="CB133" s="296" t="s">
        <v>259</v>
      </c>
      <c r="CC133" s="324" t="s">
        <v>942</v>
      </c>
      <c r="CD133" s="298" t="s">
        <v>943</v>
      </c>
      <c r="CE133" s="300">
        <v>8683.75449944336</v>
      </c>
      <c r="CF133" s="149">
        <v>375</v>
      </c>
      <c r="CG133" s="149">
        <v>29</v>
      </c>
      <c r="CH133" s="144">
        <v>371</v>
      </c>
      <c r="CI133" s="144">
        <v>29</v>
      </c>
      <c r="CJ133" s="144">
        <v>4</v>
      </c>
      <c r="CK133" s="144">
        <v>0</v>
      </c>
      <c r="CL133" s="150">
        <f t="shared" si="30"/>
        <v>-23</v>
      </c>
      <c r="CM133" s="150">
        <f t="shared" si="31"/>
        <v>-1</v>
      </c>
      <c r="CN133" s="300">
        <v>8629.31789347484</v>
      </c>
      <c r="CO133" s="286">
        <v>6065.552290894764</v>
      </c>
      <c r="CP133" s="148">
        <f t="shared" si="35"/>
        <v>1</v>
      </c>
      <c r="CQ133" s="151" t="s">
        <v>34</v>
      </c>
      <c r="CR133" s="151" t="s">
        <v>943</v>
      </c>
      <c r="CS133" s="151" t="s">
        <v>1151</v>
      </c>
      <c r="CT133" s="151" t="s">
        <v>259</v>
      </c>
      <c r="CU133" s="151" t="s">
        <v>1339</v>
      </c>
      <c r="CV133" s="152">
        <v>94</v>
      </c>
      <c r="CW133" s="153">
        <v>0</v>
      </c>
      <c r="CX133" s="153">
        <v>4</v>
      </c>
      <c r="CY133" s="153">
        <v>8</v>
      </c>
      <c r="CZ133" s="153">
        <v>0</v>
      </c>
      <c r="DA133" s="154">
        <v>8</v>
      </c>
      <c r="DB133" s="155">
        <v>166</v>
      </c>
      <c r="DC133" s="156">
        <v>7</v>
      </c>
      <c r="DD133" s="156">
        <v>15</v>
      </c>
      <c r="DE133" s="156">
        <v>22</v>
      </c>
      <c r="DF133" s="156">
        <v>4</v>
      </c>
      <c r="DG133" s="156">
        <v>0</v>
      </c>
      <c r="DH133" s="156">
        <v>0</v>
      </c>
      <c r="DI133" s="157">
        <v>26</v>
      </c>
      <c r="DJ133" s="158">
        <v>96</v>
      </c>
      <c r="DK133" s="159">
        <v>3</v>
      </c>
      <c r="DL133" s="159">
        <v>8</v>
      </c>
      <c r="DM133" s="159">
        <v>15</v>
      </c>
      <c r="DN133" s="159">
        <v>1</v>
      </c>
      <c r="DO133" s="159">
        <v>0</v>
      </c>
      <c r="DP133" s="159">
        <v>0</v>
      </c>
      <c r="DQ133" s="160">
        <v>16</v>
      </c>
      <c r="DR133" s="161">
        <v>0</v>
      </c>
      <c r="DS133" s="162">
        <v>0</v>
      </c>
      <c r="DT133" s="162">
        <v>0</v>
      </c>
      <c r="DU133" s="162">
        <v>0</v>
      </c>
      <c r="DV133" s="162">
        <v>0</v>
      </c>
      <c r="DW133" s="163">
        <v>0</v>
      </c>
      <c r="DX133" s="164">
        <v>356</v>
      </c>
      <c r="DY133" s="165">
        <v>10</v>
      </c>
      <c r="DZ133" s="165">
        <v>27</v>
      </c>
      <c r="EA133" s="166">
        <v>45</v>
      </c>
      <c r="EB133" s="166">
        <v>5</v>
      </c>
      <c r="EC133" s="166">
        <v>0</v>
      </c>
      <c r="ED133" s="166">
        <v>0</v>
      </c>
      <c r="EE133" s="167">
        <v>50</v>
      </c>
      <c r="EF133" s="168"/>
      <c r="EG133" s="168"/>
      <c r="EH133" s="169"/>
      <c r="EI133" s="169"/>
      <c r="EJ133" s="169"/>
      <c r="EK133" s="169"/>
      <c r="EL133" s="169"/>
      <c r="EM133" s="169"/>
      <c r="EN133" s="169"/>
      <c r="EO133" s="169"/>
      <c r="EP133" s="169"/>
      <c r="EQ133" s="169"/>
      <c r="ER133" s="169"/>
      <c r="ES133" s="169"/>
      <c r="ET133" s="170">
        <v>1346.834107968541</v>
      </c>
      <c r="EU133" s="170">
        <v>3185.326931057498</v>
      </c>
      <c r="EV133" s="171">
        <v>4532.161039026039</v>
      </c>
      <c r="EW133" s="168">
        <v>1</v>
      </c>
      <c r="EX133" s="168">
        <v>1</v>
      </c>
      <c r="EY133" s="168">
        <v>1</v>
      </c>
      <c r="EZ133" s="168">
        <v>1</v>
      </c>
      <c r="FA133" s="172">
        <f t="shared" si="32"/>
        <v>4</v>
      </c>
      <c r="FB133" s="172">
        <f t="shared" si="33"/>
        <v>-1</v>
      </c>
      <c r="FC133" s="286">
        <f>(CO133+FA133*Foglio1!$L$17+Foglio1!$I$17*base!FB133)*(1-Foglio1!$L$27)</f>
        <v>4592.629382501462</v>
      </c>
      <c r="FD133" s="212"/>
      <c r="FE133" s="212"/>
      <c r="FF133" s="212"/>
      <c r="FH133" s="212"/>
      <c r="FI133" s="212"/>
      <c r="FJ133" s="212"/>
      <c r="FK133" s="212"/>
      <c r="FL133" s="212"/>
      <c r="FM133" s="212"/>
      <c r="FN133" s="212"/>
      <c r="FO133" s="212"/>
      <c r="FP133" s="212"/>
      <c r="FQ133" s="212"/>
      <c r="FR133" s="212"/>
      <c r="FS133" s="212"/>
      <c r="FT133" s="212"/>
      <c r="FU133" s="212"/>
      <c r="FV133" s="212"/>
      <c r="FW133" s="212"/>
    </row>
    <row r="134" spans="1:179" s="213" customFormat="1" ht="24.75" customHeight="1">
      <c r="A134" s="145">
        <v>127</v>
      </c>
      <c r="B134" s="319" t="str">
        <f t="shared" si="56"/>
        <v>IC</v>
      </c>
      <c r="C134" s="319" t="s">
        <v>214</v>
      </c>
      <c r="D134" s="320" t="s">
        <v>261</v>
      </c>
      <c r="E134" s="321" t="s">
        <v>685</v>
      </c>
      <c r="F134" s="321" t="s">
        <v>262</v>
      </c>
      <c r="G134" s="322">
        <v>8</v>
      </c>
      <c r="H134" s="322">
        <v>212</v>
      </c>
      <c r="I134" s="322">
        <v>15</v>
      </c>
      <c r="J134" s="322">
        <v>1</v>
      </c>
      <c r="K134" s="322">
        <f t="shared" si="50"/>
        <v>16</v>
      </c>
      <c r="L134" s="322">
        <v>20</v>
      </c>
      <c r="M134" s="322">
        <v>307</v>
      </c>
      <c r="N134" s="322">
        <v>31</v>
      </c>
      <c r="O134" s="322">
        <v>3</v>
      </c>
      <c r="P134" s="322">
        <f t="shared" si="51"/>
        <v>34</v>
      </c>
      <c r="Q134" s="322">
        <v>8</v>
      </c>
      <c r="R134" s="322">
        <v>158</v>
      </c>
      <c r="S134" s="322">
        <v>16</v>
      </c>
      <c r="T134" s="322">
        <v>1</v>
      </c>
      <c r="U134" s="322">
        <f t="shared" si="52"/>
        <v>17</v>
      </c>
      <c r="V134" s="322">
        <v>24</v>
      </c>
      <c r="W134" s="322">
        <v>8</v>
      </c>
      <c r="X134" s="322">
        <v>210</v>
      </c>
      <c r="Y134" s="322">
        <v>16</v>
      </c>
      <c r="Z134" s="322">
        <v>1</v>
      </c>
      <c r="AA134" s="322">
        <f t="shared" si="53"/>
        <v>17</v>
      </c>
      <c r="AB134" s="322">
        <v>20</v>
      </c>
      <c r="AC134" s="322">
        <v>314</v>
      </c>
      <c r="AD134" s="322">
        <v>33</v>
      </c>
      <c r="AE134" s="322">
        <v>3</v>
      </c>
      <c r="AF134" s="322">
        <f t="shared" si="54"/>
        <v>36</v>
      </c>
      <c r="AG134" s="322">
        <v>8</v>
      </c>
      <c r="AH134" s="322">
        <v>161</v>
      </c>
      <c r="AI134" s="322">
        <v>23</v>
      </c>
      <c r="AJ134" s="322">
        <v>3</v>
      </c>
      <c r="AK134" s="322">
        <f t="shared" si="55"/>
        <v>26</v>
      </c>
      <c r="AL134" s="322">
        <v>24</v>
      </c>
      <c r="AM134" s="322"/>
      <c r="AN134" s="322"/>
      <c r="AO134" s="323"/>
      <c r="AP134" s="323"/>
      <c r="AQ134" s="323"/>
      <c r="AR134" s="323"/>
      <c r="AS134" s="323"/>
      <c r="AT134" s="323"/>
      <c r="AU134" s="323"/>
      <c r="AV134" s="323"/>
      <c r="AW134" s="323"/>
      <c r="AX134" s="323"/>
      <c r="AY134" s="323"/>
      <c r="AZ134" s="323"/>
      <c r="BA134" s="323"/>
      <c r="BB134" s="323"/>
      <c r="BC134" s="323"/>
      <c r="BD134" s="323"/>
      <c r="BE134" s="323"/>
      <c r="BF134" s="323"/>
      <c r="BG134" s="323"/>
      <c r="BH134" s="323"/>
      <c r="BI134" s="323"/>
      <c r="BJ134" s="323"/>
      <c r="BK134" s="323"/>
      <c r="BL134" s="323"/>
      <c r="BM134" s="323"/>
      <c r="BN134" s="323"/>
      <c r="BO134" s="323"/>
      <c r="BP134" s="323"/>
      <c r="BQ134" s="323"/>
      <c r="BR134" s="323"/>
      <c r="BS134" s="323"/>
      <c r="BT134" s="323"/>
      <c r="BU134" s="323"/>
      <c r="BV134" s="323"/>
      <c r="BW134" s="147">
        <f t="shared" si="25"/>
        <v>36</v>
      </c>
      <c r="BX134" s="147">
        <f t="shared" si="26"/>
        <v>685</v>
      </c>
      <c r="BY134" s="147">
        <f t="shared" si="27"/>
        <v>79</v>
      </c>
      <c r="BZ134" s="147">
        <f t="shared" si="28"/>
        <v>24</v>
      </c>
      <c r="CA134" s="148">
        <f t="shared" si="29"/>
        <v>1</v>
      </c>
      <c r="CB134" s="296" t="s">
        <v>261</v>
      </c>
      <c r="CC134" s="324" t="s">
        <v>936</v>
      </c>
      <c r="CD134" s="298" t="s">
        <v>937</v>
      </c>
      <c r="CE134" s="300">
        <v>10979.901443496987</v>
      </c>
      <c r="CF134" s="149">
        <v>647</v>
      </c>
      <c r="CG134" s="149">
        <v>34</v>
      </c>
      <c r="CH134" s="144">
        <v>632</v>
      </c>
      <c r="CI134" s="144">
        <v>33</v>
      </c>
      <c r="CJ134" s="144">
        <v>15</v>
      </c>
      <c r="CK134" s="144">
        <v>1</v>
      </c>
      <c r="CL134" s="150">
        <f t="shared" si="30"/>
        <v>38</v>
      </c>
      <c r="CM134" s="150">
        <f t="shared" si="31"/>
        <v>2</v>
      </c>
      <c r="CN134" s="300">
        <v>11371.079323206395</v>
      </c>
      <c r="CO134" s="286">
        <v>8609.383146604525</v>
      </c>
      <c r="CP134" s="148">
        <f t="shared" si="35"/>
        <v>1</v>
      </c>
      <c r="CQ134" s="151" t="s">
        <v>34</v>
      </c>
      <c r="CR134" s="151" t="s">
        <v>937</v>
      </c>
      <c r="CS134" s="151" t="s">
        <v>1151</v>
      </c>
      <c r="CT134" s="151" t="s">
        <v>261</v>
      </c>
      <c r="CU134" s="151" t="s">
        <v>1340</v>
      </c>
      <c r="CV134" s="152">
        <v>212</v>
      </c>
      <c r="CW134" s="153">
        <v>2</v>
      </c>
      <c r="CX134" s="153">
        <v>8</v>
      </c>
      <c r="CY134" s="153">
        <v>16</v>
      </c>
      <c r="CZ134" s="153">
        <v>0</v>
      </c>
      <c r="DA134" s="154">
        <v>16</v>
      </c>
      <c r="DB134" s="155">
        <v>339</v>
      </c>
      <c r="DC134" s="156">
        <v>11</v>
      </c>
      <c r="DD134" s="156">
        <v>20</v>
      </c>
      <c r="DE134" s="156">
        <v>32</v>
      </c>
      <c r="DF134" s="156">
        <v>4</v>
      </c>
      <c r="DG134" s="156">
        <v>0</v>
      </c>
      <c r="DH134" s="156">
        <v>0</v>
      </c>
      <c r="DI134" s="157">
        <v>36</v>
      </c>
      <c r="DJ134" s="158">
        <v>142</v>
      </c>
      <c r="DK134" s="159">
        <v>3</v>
      </c>
      <c r="DL134" s="159">
        <v>7</v>
      </c>
      <c r="DM134" s="159">
        <v>15</v>
      </c>
      <c r="DN134" s="159">
        <v>1</v>
      </c>
      <c r="DO134" s="159">
        <v>0</v>
      </c>
      <c r="DP134" s="159">
        <v>0</v>
      </c>
      <c r="DQ134" s="160">
        <v>16</v>
      </c>
      <c r="DR134" s="161">
        <v>0</v>
      </c>
      <c r="DS134" s="162">
        <v>0</v>
      </c>
      <c r="DT134" s="162">
        <v>0</v>
      </c>
      <c r="DU134" s="162">
        <v>0</v>
      </c>
      <c r="DV134" s="162">
        <v>0</v>
      </c>
      <c r="DW134" s="163">
        <v>0</v>
      </c>
      <c r="DX134" s="164">
        <v>693</v>
      </c>
      <c r="DY134" s="165">
        <v>16</v>
      </c>
      <c r="DZ134" s="165">
        <v>35</v>
      </c>
      <c r="EA134" s="166">
        <v>63</v>
      </c>
      <c r="EB134" s="166">
        <v>5</v>
      </c>
      <c r="EC134" s="166">
        <v>0</v>
      </c>
      <c r="ED134" s="166">
        <v>0</v>
      </c>
      <c r="EE134" s="167">
        <v>68</v>
      </c>
      <c r="EF134" s="168"/>
      <c r="EG134" s="168"/>
      <c r="EH134" s="169"/>
      <c r="EI134" s="169"/>
      <c r="EJ134" s="169"/>
      <c r="EK134" s="169"/>
      <c r="EL134" s="169"/>
      <c r="EM134" s="169"/>
      <c r="EN134" s="169"/>
      <c r="EO134" s="169"/>
      <c r="EP134" s="169"/>
      <c r="EQ134" s="169"/>
      <c r="ER134" s="169"/>
      <c r="ES134" s="169"/>
      <c r="ET134" s="170">
        <v>2557.571226174773</v>
      </c>
      <c r="EU134" s="170">
        <v>3992.3505309156126</v>
      </c>
      <c r="EV134" s="171">
        <v>6549.921757090386</v>
      </c>
      <c r="EW134" s="168">
        <v>1</v>
      </c>
      <c r="EX134" s="168">
        <v>1</v>
      </c>
      <c r="EY134" s="168">
        <v>1</v>
      </c>
      <c r="EZ134" s="168">
        <v>1</v>
      </c>
      <c r="FA134" s="172">
        <f t="shared" si="32"/>
        <v>8</v>
      </c>
      <c r="FB134" s="172">
        <f t="shared" si="33"/>
        <v>-1</v>
      </c>
      <c r="FC134" s="286">
        <f>(CO134+FA134*Foglio1!$L$17+Foglio1!$I$17*base!FB134)*(1-Foglio1!$L$27)</f>
        <v>6563.691389937116</v>
      </c>
      <c r="FD134" s="212"/>
      <c r="FE134" s="212"/>
      <c r="FF134" s="212"/>
      <c r="FH134" s="212"/>
      <c r="FI134" s="212"/>
      <c r="FJ134" s="212"/>
      <c r="FK134" s="212"/>
      <c r="FL134" s="212"/>
      <c r="FM134" s="212"/>
      <c r="FN134" s="212"/>
      <c r="FO134" s="212"/>
      <c r="FP134" s="212"/>
      <c r="FQ134" s="212"/>
      <c r="FR134" s="212"/>
      <c r="FS134" s="212"/>
      <c r="FT134" s="212"/>
      <c r="FU134" s="212"/>
      <c r="FV134" s="212"/>
      <c r="FW134" s="212"/>
    </row>
    <row r="135" spans="1:179" s="213" customFormat="1" ht="24.75" customHeight="1">
      <c r="A135" s="145">
        <v>128</v>
      </c>
      <c r="B135" s="319" t="str">
        <f t="shared" si="56"/>
        <v>IC</v>
      </c>
      <c r="C135" s="319" t="s">
        <v>214</v>
      </c>
      <c r="D135" s="320" t="s">
        <v>263</v>
      </c>
      <c r="E135" s="321" t="s">
        <v>686</v>
      </c>
      <c r="F135" s="321" t="s">
        <v>264</v>
      </c>
      <c r="G135" s="322">
        <v>9</v>
      </c>
      <c r="H135" s="322">
        <v>246</v>
      </c>
      <c r="I135" s="322">
        <v>18</v>
      </c>
      <c r="J135" s="322">
        <v>1</v>
      </c>
      <c r="K135" s="322">
        <f t="shared" si="50"/>
        <v>19</v>
      </c>
      <c r="L135" s="322">
        <v>25</v>
      </c>
      <c r="M135" s="322">
        <v>531</v>
      </c>
      <c r="N135" s="322">
        <v>48</v>
      </c>
      <c r="O135" s="322">
        <v>1</v>
      </c>
      <c r="P135" s="322">
        <f t="shared" si="51"/>
        <v>49</v>
      </c>
      <c r="Q135" s="322">
        <v>14</v>
      </c>
      <c r="R135" s="322">
        <v>324</v>
      </c>
      <c r="S135" s="322">
        <v>33</v>
      </c>
      <c r="T135" s="322">
        <v>5</v>
      </c>
      <c r="U135" s="322">
        <f t="shared" si="52"/>
        <v>38</v>
      </c>
      <c r="V135" s="322">
        <v>32</v>
      </c>
      <c r="W135" s="322">
        <v>9</v>
      </c>
      <c r="X135" s="322">
        <v>246</v>
      </c>
      <c r="Y135" s="322">
        <v>18</v>
      </c>
      <c r="Z135" s="322">
        <v>2</v>
      </c>
      <c r="AA135" s="322">
        <f t="shared" si="53"/>
        <v>20</v>
      </c>
      <c r="AB135" s="322">
        <v>25</v>
      </c>
      <c r="AC135" s="322">
        <v>542</v>
      </c>
      <c r="AD135" s="322">
        <v>51</v>
      </c>
      <c r="AE135" s="322">
        <v>7</v>
      </c>
      <c r="AF135" s="322">
        <f t="shared" si="54"/>
        <v>58</v>
      </c>
      <c r="AG135" s="322">
        <v>14</v>
      </c>
      <c r="AH135" s="322">
        <v>326</v>
      </c>
      <c r="AI135" s="322">
        <v>40</v>
      </c>
      <c r="AJ135" s="322">
        <v>5</v>
      </c>
      <c r="AK135" s="322">
        <f t="shared" si="55"/>
        <v>45</v>
      </c>
      <c r="AL135" s="322">
        <v>32</v>
      </c>
      <c r="AM135" s="322"/>
      <c r="AN135" s="322"/>
      <c r="AO135" s="323"/>
      <c r="AP135" s="323"/>
      <c r="AQ135" s="323"/>
      <c r="AR135" s="323"/>
      <c r="AS135" s="323"/>
      <c r="AT135" s="323"/>
      <c r="AU135" s="323"/>
      <c r="AV135" s="323"/>
      <c r="AW135" s="323"/>
      <c r="AX135" s="323"/>
      <c r="AY135" s="323"/>
      <c r="AZ135" s="323"/>
      <c r="BA135" s="323"/>
      <c r="BB135" s="323"/>
      <c r="BC135" s="323"/>
      <c r="BD135" s="323"/>
      <c r="BE135" s="323"/>
      <c r="BF135" s="323"/>
      <c r="BG135" s="323"/>
      <c r="BH135" s="323"/>
      <c r="BI135" s="323"/>
      <c r="BJ135" s="323"/>
      <c r="BK135" s="323"/>
      <c r="BL135" s="323"/>
      <c r="BM135" s="323"/>
      <c r="BN135" s="323"/>
      <c r="BO135" s="323"/>
      <c r="BP135" s="323"/>
      <c r="BQ135" s="323"/>
      <c r="BR135" s="323"/>
      <c r="BS135" s="323"/>
      <c r="BT135" s="323"/>
      <c r="BU135" s="323"/>
      <c r="BV135" s="323"/>
      <c r="BW135" s="147">
        <f t="shared" si="25"/>
        <v>48</v>
      </c>
      <c r="BX135" s="147">
        <f t="shared" si="26"/>
        <v>1114</v>
      </c>
      <c r="BY135" s="147">
        <f t="shared" si="27"/>
        <v>123</v>
      </c>
      <c r="BZ135" s="147">
        <f t="shared" si="28"/>
        <v>32</v>
      </c>
      <c r="CA135" s="148">
        <f t="shared" si="29"/>
        <v>1</v>
      </c>
      <c r="CB135" s="296" t="s">
        <v>263</v>
      </c>
      <c r="CC135" s="324" t="s">
        <v>955</v>
      </c>
      <c r="CD135" s="298" t="s">
        <v>956</v>
      </c>
      <c r="CE135" s="300">
        <v>16835.800657023887</v>
      </c>
      <c r="CF135" s="149">
        <v>1113</v>
      </c>
      <c r="CG135" s="149">
        <v>47</v>
      </c>
      <c r="CH135" s="144">
        <v>1066</v>
      </c>
      <c r="CI135" s="144">
        <v>45</v>
      </c>
      <c r="CJ135" s="144">
        <v>47</v>
      </c>
      <c r="CK135" s="144">
        <v>2</v>
      </c>
      <c r="CL135" s="150">
        <f t="shared" si="30"/>
        <v>1</v>
      </c>
      <c r="CM135" s="150">
        <f t="shared" si="31"/>
        <v>1</v>
      </c>
      <c r="CN135" s="300">
        <v>17868.556834381092</v>
      </c>
      <c r="CO135" s="286">
        <v>13077.591708664006</v>
      </c>
      <c r="CP135" s="148">
        <f t="shared" si="35"/>
        <v>1</v>
      </c>
      <c r="CQ135" s="151" t="s">
        <v>34</v>
      </c>
      <c r="CR135" s="151" t="s">
        <v>956</v>
      </c>
      <c r="CS135" s="151" t="s">
        <v>1151</v>
      </c>
      <c r="CT135" s="151" t="s">
        <v>263</v>
      </c>
      <c r="CU135" s="151" t="s">
        <v>1341</v>
      </c>
      <c r="CV135" s="152">
        <v>241</v>
      </c>
      <c r="CW135" s="153">
        <v>4</v>
      </c>
      <c r="CX135" s="153">
        <v>9</v>
      </c>
      <c r="CY135" s="153">
        <v>18</v>
      </c>
      <c r="CZ135" s="153">
        <v>1</v>
      </c>
      <c r="DA135" s="154">
        <v>19</v>
      </c>
      <c r="DB135" s="155">
        <v>532</v>
      </c>
      <c r="DC135" s="156">
        <v>13</v>
      </c>
      <c r="DD135" s="156">
        <v>25</v>
      </c>
      <c r="DE135" s="156">
        <v>47</v>
      </c>
      <c r="DF135" s="156">
        <v>5</v>
      </c>
      <c r="DG135" s="156">
        <v>0</v>
      </c>
      <c r="DH135" s="156">
        <v>2</v>
      </c>
      <c r="DI135" s="157">
        <v>54</v>
      </c>
      <c r="DJ135" s="158">
        <v>333</v>
      </c>
      <c r="DK135" s="159">
        <v>6</v>
      </c>
      <c r="DL135" s="159">
        <v>14</v>
      </c>
      <c r="DM135" s="159">
        <v>34</v>
      </c>
      <c r="DN135" s="159">
        <v>4</v>
      </c>
      <c r="DO135" s="159">
        <v>0</v>
      </c>
      <c r="DP135" s="159">
        <v>4</v>
      </c>
      <c r="DQ135" s="160">
        <v>42</v>
      </c>
      <c r="DR135" s="161">
        <v>0</v>
      </c>
      <c r="DS135" s="162">
        <v>0</v>
      </c>
      <c r="DT135" s="162">
        <v>0</v>
      </c>
      <c r="DU135" s="162">
        <v>0</v>
      </c>
      <c r="DV135" s="162">
        <v>0</v>
      </c>
      <c r="DW135" s="163">
        <v>0</v>
      </c>
      <c r="DX135" s="164">
        <v>1106</v>
      </c>
      <c r="DY135" s="165">
        <v>23</v>
      </c>
      <c r="DZ135" s="165">
        <v>48</v>
      </c>
      <c r="EA135" s="166">
        <v>99</v>
      </c>
      <c r="EB135" s="166">
        <v>10</v>
      </c>
      <c r="EC135" s="166">
        <v>0</v>
      </c>
      <c r="ED135" s="166">
        <v>6</v>
      </c>
      <c r="EE135" s="167">
        <v>115</v>
      </c>
      <c r="EF135" s="168" t="s">
        <v>1342</v>
      </c>
      <c r="EG135" s="168" t="s">
        <v>1240</v>
      </c>
      <c r="EH135" s="169"/>
      <c r="EI135" s="169"/>
      <c r="EJ135" s="169"/>
      <c r="EK135" s="169"/>
      <c r="EL135" s="169"/>
      <c r="EM135" s="169"/>
      <c r="EN135" s="169"/>
      <c r="EO135" s="169"/>
      <c r="EP135" s="169"/>
      <c r="EQ135" s="169"/>
      <c r="ER135" s="169"/>
      <c r="ES135" s="169"/>
      <c r="ET135" s="170">
        <v>4246.70103263308</v>
      </c>
      <c r="EU135" s="170">
        <v>5677.99171284122</v>
      </c>
      <c r="EV135" s="171">
        <v>9924.6927454743</v>
      </c>
      <c r="EW135" s="168">
        <v>1</v>
      </c>
      <c r="EX135" s="168">
        <v>1</v>
      </c>
      <c r="EY135" s="168">
        <v>1</v>
      </c>
      <c r="EZ135" s="168">
        <v>1</v>
      </c>
      <c r="FA135" s="172">
        <f t="shared" si="32"/>
        <v>-8</v>
      </c>
      <c r="FB135" s="172">
        <f t="shared" si="33"/>
        <v>0</v>
      </c>
      <c r="FC135" s="286">
        <f>(CO135+FA135*Foglio1!$L$17+Foglio1!$I$17*base!FB135)*(1-Foglio1!$L$27)</f>
        <v>10048.897674779042</v>
      </c>
      <c r="FD135" s="212"/>
      <c r="FE135" s="212"/>
      <c r="FF135" s="212"/>
      <c r="FH135" s="212"/>
      <c r="FI135" s="212"/>
      <c r="FJ135" s="212"/>
      <c r="FK135" s="212"/>
      <c r="FL135" s="212"/>
      <c r="FM135" s="212"/>
      <c r="FN135" s="212"/>
      <c r="FO135" s="212"/>
      <c r="FP135" s="212"/>
      <c r="FQ135" s="212"/>
      <c r="FR135" s="212"/>
      <c r="FS135" s="212"/>
      <c r="FT135" s="212"/>
      <c r="FU135" s="212"/>
      <c r="FV135" s="212"/>
      <c r="FW135" s="212"/>
    </row>
    <row r="136" spans="1:179" s="213" customFormat="1" ht="24.75" customHeight="1">
      <c r="A136" s="145">
        <v>129</v>
      </c>
      <c r="B136" s="319" t="str">
        <f t="shared" si="56"/>
        <v>IC</v>
      </c>
      <c r="C136" s="319" t="s">
        <v>214</v>
      </c>
      <c r="D136" s="320" t="s">
        <v>265</v>
      </c>
      <c r="E136" s="321" t="s">
        <v>687</v>
      </c>
      <c r="F136" s="321" t="s">
        <v>266</v>
      </c>
      <c r="G136" s="322">
        <v>7</v>
      </c>
      <c r="H136" s="322">
        <v>183</v>
      </c>
      <c r="I136" s="322">
        <v>14</v>
      </c>
      <c r="J136" s="322">
        <v>0</v>
      </c>
      <c r="K136" s="322">
        <f t="shared" si="50"/>
        <v>14</v>
      </c>
      <c r="L136" s="322">
        <v>19</v>
      </c>
      <c r="M136" s="322">
        <v>374</v>
      </c>
      <c r="N136" s="322">
        <v>31</v>
      </c>
      <c r="O136" s="322">
        <v>3</v>
      </c>
      <c r="P136" s="322">
        <f t="shared" si="51"/>
        <v>34</v>
      </c>
      <c r="Q136" s="322">
        <v>10</v>
      </c>
      <c r="R136" s="322">
        <v>207</v>
      </c>
      <c r="S136" s="322">
        <v>18</v>
      </c>
      <c r="T136" s="322">
        <v>3</v>
      </c>
      <c r="U136" s="322">
        <f t="shared" si="52"/>
        <v>21</v>
      </c>
      <c r="V136" s="322">
        <v>21</v>
      </c>
      <c r="W136" s="322">
        <v>7</v>
      </c>
      <c r="X136" s="322">
        <v>186</v>
      </c>
      <c r="Y136" s="322">
        <v>16</v>
      </c>
      <c r="Z136" s="322">
        <v>1</v>
      </c>
      <c r="AA136" s="322">
        <f t="shared" si="53"/>
        <v>17</v>
      </c>
      <c r="AB136" s="322">
        <v>19</v>
      </c>
      <c r="AC136" s="322">
        <v>370</v>
      </c>
      <c r="AD136" s="322">
        <v>33</v>
      </c>
      <c r="AE136" s="322">
        <v>7</v>
      </c>
      <c r="AF136" s="322">
        <f t="shared" si="54"/>
        <v>40</v>
      </c>
      <c r="AG136" s="322">
        <v>10</v>
      </c>
      <c r="AH136" s="322">
        <v>208</v>
      </c>
      <c r="AI136" s="322">
        <v>23</v>
      </c>
      <c r="AJ136" s="322">
        <v>4</v>
      </c>
      <c r="AK136" s="322">
        <f t="shared" si="55"/>
        <v>27</v>
      </c>
      <c r="AL136" s="322">
        <v>21</v>
      </c>
      <c r="AM136" s="322"/>
      <c r="AN136" s="322"/>
      <c r="AO136" s="323"/>
      <c r="AP136" s="323"/>
      <c r="AQ136" s="323"/>
      <c r="AR136" s="323"/>
      <c r="AS136" s="323"/>
      <c r="AT136" s="323"/>
      <c r="AU136" s="323"/>
      <c r="AV136" s="323"/>
      <c r="AW136" s="323"/>
      <c r="AX136" s="323"/>
      <c r="AY136" s="323"/>
      <c r="AZ136" s="323"/>
      <c r="BA136" s="323"/>
      <c r="BB136" s="323"/>
      <c r="BC136" s="323"/>
      <c r="BD136" s="323"/>
      <c r="BE136" s="323"/>
      <c r="BF136" s="323"/>
      <c r="BG136" s="323"/>
      <c r="BH136" s="323"/>
      <c r="BI136" s="323"/>
      <c r="BJ136" s="323"/>
      <c r="BK136" s="323"/>
      <c r="BL136" s="323"/>
      <c r="BM136" s="323"/>
      <c r="BN136" s="323"/>
      <c r="BO136" s="323"/>
      <c r="BP136" s="323"/>
      <c r="BQ136" s="323"/>
      <c r="BR136" s="323"/>
      <c r="BS136" s="323"/>
      <c r="BT136" s="323"/>
      <c r="BU136" s="323"/>
      <c r="BV136" s="323"/>
      <c r="BW136" s="147">
        <f t="shared" si="25"/>
        <v>36</v>
      </c>
      <c r="BX136" s="147">
        <f t="shared" si="26"/>
        <v>764</v>
      </c>
      <c r="BY136" s="147">
        <f t="shared" si="27"/>
        <v>84</v>
      </c>
      <c r="BZ136" s="147">
        <f t="shared" si="28"/>
        <v>21</v>
      </c>
      <c r="CA136" s="148">
        <f t="shared" si="29"/>
        <v>1</v>
      </c>
      <c r="CB136" s="296" t="s">
        <v>265</v>
      </c>
      <c r="CC136" s="324" t="s">
        <v>927</v>
      </c>
      <c r="CD136" s="298" t="s">
        <v>928</v>
      </c>
      <c r="CE136" s="300">
        <v>12275.981322493353</v>
      </c>
      <c r="CF136" s="149">
        <v>784</v>
      </c>
      <c r="CG136" s="149">
        <v>37</v>
      </c>
      <c r="CH136" s="144">
        <v>746</v>
      </c>
      <c r="CI136" s="144">
        <v>34</v>
      </c>
      <c r="CJ136" s="144">
        <v>38</v>
      </c>
      <c r="CK136" s="144">
        <v>3</v>
      </c>
      <c r="CL136" s="150">
        <f t="shared" si="30"/>
        <v>-20</v>
      </c>
      <c r="CM136" s="150">
        <f t="shared" si="31"/>
        <v>-1</v>
      </c>
      <c r="CN136" s="300">
        <v>13607.444644865775</v>
      </c>
      <c r="CO136" s="286">
        <v>9687.833647351823</v>
      </c>
      <c r="CP136" s="148">
        <f aca="true" t="shared" si="57" ref="CP136:CP168">IF(CT136=D136,1,0)</f>
        <v>1</v>
      </c>
      <c r="CQ136" s="151" t="s">
        <v>34</v>
      </c>
      <c r="CR136" s="151" t="s">
        <v>928</v>
      </c>
      <c r="CS136" s="151" t="s">
        <v>1151</v>
      </c>
      <c r="CT136" s="151" t="s">
        <v>265</v>
      </c>
      <c r="CU136" s="151" t="s">
        <v>1343</v>
      </c>
      <c r="CV136" s="152">
        <v>191</v>
      </c>
      <c r="CW136" s="153">
        <v>4</v>
      </c>
      <c r="CX136" s="153">
        <v>7</v>
      </c>
      <c r="CY136" s="153">
        <v>14</v>
      </c>
      <c r="CZ136" s="153">
        <v>1</v>
      </c>
      <c r="DA136" s="154">
        <v>15</v>
      </c>
      <c r="DB136" s="155">
        <v>375</v>
      </c>
      <c r="DC136" s="156">
        <v>10</v>
      </c>
      <c r="DD136" s="156">
        <v>19</v>
      </c>
      <c r="DE136" s="156">
        <v>30</v>
      </c>
      <c r="DF136" s="156">
        <v>4</v>
      </c>
      <c r="DG136" s="156">
        <v>0</v>
      </c>
      <c r="DH136" s="156">
        <v>0</v>
      </c>
      <c r="DI136" s="157">
        <v>34</v>
      </c>
      <c r="DJ136" s="158">
        <v>251</v>
      </c>
      <c r="DK136" s="159">
        <v>10</v>
      </c>
      <c r="DL136" s="159">
        <v>11</v>
      </c>
      <c r="DM136" s="159">
        <v>19</v>
      </c>
      <c r="DN136" s="159">
        <v>5</v>
      </c>
      <c r="DO136" s="159">
        <v>0</v>
      </c>
      <c r="DP136" s="159">
        <v>0</v>
      </c>
      <c r="DQ136" s="160">
        <v>24</v>
      </c>
      <c r="DR136" s="161">
        <v>0</v>
      </c>
      <c r="DS136" s="162">
        <v>0</v>
      </c>
      <c r="DT136" s="162">
        <v>0</v>
      </c>
      <c r="DU136" s="162">
        <v>0</v>
      </c>
      <c r="DV136" s="162">
        <v>0</v>
      </c>
      <c r="DW136" s="163">
        <v>0</v>
      </c>
      <c r="DX136" s="164">
        <v>817</v>
      </c>
      <c r="DY136" s="165">
        <v>24</v>
      </c>
      <c r="DZ136" s="165">
        <v>37</v>
      </c>
      <c r="EA136" s="166">
        <v>63</v>
      </c>
      <c r="EB136" s="166">
        <v>10</v>
      </c>
      <c r="EC136" s="166">
        <v>0</v>
      </c>
      <c r="ED136" s="166">
        <v>0</v>
      </c>
      <c r="EE136" s="167">
        <v>73</v>
      </c>
      <c r="EF136" s="168"/>
      <c r="EG136" s="168"/>
      <c r="EH136" s="169"/>
      <c r="EI136" s="169"/>
      <c r="EJ136" s="169"/>
      <c r="EK136" s="169"/>
      <c r="EL136" s="169"/>
      <c r="EM136" s="169"/>
      <c r="EN136" s="169"/>
      <c r="EO136" s="169"/>
      <c r="EP136" s="169"/>
      <c r="EQ136" s="169"/>
      <c r="ER136" s="169"/>
      <c r="ES136" s="169"/>
      <c r="ET136" s="170">
        <v>3136.9900926828113</v>
      </c>
      <c r="EU136" s="170">
        <v>4388.600834355873</v>
      </c>
      <c r="EV136" s="171">
        <v>7525.590927038685</v>
      </c>
      <c r="EW136" s="168">
        <v>1</v>
      </c>
      <c r="EX136" s="168">
        <v>1</v>
      </c>
      <c r="EY136" s="168">
        <v>1</v>
      </c>
      <c r="EZ136" s="168">
        <v>1</v>
      </c>
      <c r="FA136" s="172">
        <f t="shared" si="32"/>
        <v>53</v>
      </c>
      <c r="FB136" s="172">
        <f t="shared" si="33"/>
        <v>1</v>
      </c>
      <c r="FC136" s="286">
        <f>(CO136+FA136*Foglio1!$L$17+Foglio1!$I$17*base!FB136)*(1-Foglio1!$L$27)</f>
        <v>7708.666170870338</v>
      </c>
      <c r="FD136" s="212"/>
      <c r="FE136" s="212"/>
      <c r="FF136" s="212"/>
      <c r="FH136" s="212"/>
      <c r="FI136" s="212"/>
      <c r="FJ136" s="212"/>
      <c r="FK136" s="212"/>
      <c r="FL136" s="212"/>
      <c r="FM136" s="212"/>
      <c r="FN136" s="212"/>
      <c r="FO136" s="212"/>
      <c r="FP136" s="212"/>
      <c r="FQ136" s="212"/>
      <c r="FR136" s="212"/>
      <c r="FS136" s="212"/>
      <c r="FT136" s="212"/>
      <c r="FU136" s="212"/>
      <c r="FV136" s="212"/>
      <c r="FW136" s="212"/>
    </row>
    <row r="137" spans="1:179" s="213" customFormat="1" ht="24.75" customHeight="1">
      <c r="A137" s="145">
        <v>130</v>
      </c>
      <c r="B137" s="319" t="str">
        <f t="shared" si="56"/>
        <v>IC</v>
      </c>
      <c r="C137" s="319" t="s">
        <v>214</v>
      </c>
      <c r="D137" s="320" t="s">
        <v>267</v>
      </c>
      <c r="E137" s="321" t="s">
        <v>688</v>
      </c>
      <c r="F137" s="321" t="s">
        <v>266</v>
      </c>
      <c r="G137" s="322">
        <v>10</v>
      </c>
      <c r="H137" s="322">
        <v>233</v>
      </c>
      <c r="I137" s="322">
        <v>20</v>
      </c>
      <c r="J137" s="322">
        <v>1</v>
      </c>
      <c r="K137" s="322">
        <f t="shared" si="50"/>
        <v>21</v>
      </c>
      <c r="L137" s="322">
        <v>20</v>
      </c>
      <c r="M137" s="322">
        <v>440</v>
      </c>
      <c r="N137" s="322">
        <v>33</v>
      </c>
      <c r="O137" s="322">
        <v>2</v>
      </c>
      <c r="P137" s="322">
        <f t="shared" si="51"/>
        <v>35</v>
      </c>
      <c r="Q137" s="322">
        <v>14</v>
      </c>
      <c r="R137" s="322">
        <v>264</v>
      </c>
      <c r="S137" s="322">
        <v>26</v>
      </c>
      <c r="T137" s="322">
        <v>1</v>
      </c>
      <c r="U137" s="322">
        <f t="shared" si="52"/>
        <v>27</v>
      </c>
      <c r="V137" s="322">
        <v>29</v>
      </c>
      <c r="W137" s="322">
        <v>10</v>
      </c>
      <c r="X137" s="322">
        <v>246</v>
      </c>
      <c r="Y137" s="322">
        <v>21</v>
      </c>
      <c r="Z137" s="322">
        <v>2</v>
      </c>
      <c r="AA137" s="322">
        <f t="shared" si="53"/>
        <v>23</v>
      </c>
      <c r="AB137" s="322">
        <v>21</v>
      </c>
      <c r="AC137" s="322">
        <v>444</v>
      </c>
      <c r="AD137" s="322">
        <v>37</v>
      </c>
      <c r="AE137" s="322">
        <v>5</v>
      </c>
      <c r="AF137" s="322">
        <f t="shared" si="54"/>
        <v>42</v>
      </c>
      <c r="AG137" s="322">
        <v>14</v>
      </c>
      <c r="AH137" s="322">
        <v>274</v>
      </c>
      <c r="AI137" s="322">
        <v>35</v>
      </c>
      <c r="AJ137" s="322">
        <v>4</v>
      </c>
      <c r="AK137" s="322">
        <f t="shared" si="55"/>
        <v>39</v>
      </c>
      <c r="AL137" s="322">
        <v>29</v>
      </c>
      <c r="AM137" s="322"/>
      <c r="AN137" s="322"/>
      <c r="AO137" s="323"/>
      <c r="AP137" s="323"/>
      <c r="AQ137" s="323"/>
      <c r="AR137" s="323"/>
      <c r="AS137" s="323"/>
      <c r="AT137" s="323"/>
      <c r="AU137" s="323"/>
      <c r="AV137" s="323"/>
      <c r="AW137" s="323"/>
      <c r="AX137" s="323"/>
      <c r="AY137" s="323"/>
      <c r="AZ137" s="323"/>
      <c r="BA137" s="323"/>
      <c r="BB137" s="323"/>
      <c r="BC137" s="323"/>
      <c r="BD137" s="323"/>
      <c r="BE137" s="323"/>
      <c r="BF137" s="323"/>
      <c r="BG137" s="323"/>
      <c r="BH137" s="323"/>
      <c r="BI137" s="323"/>
      <c r="BJ137" s="323"/>
      <c r="BK137" s="323"/>
      <c r="BL137" s="323"/>
      <c r="BM137" s="323"/>
      <c r="BN137" s="323"/>
      <c r="BO137" s="323"/>
      <c r="BP137" s="323"/>
      <c r="BQ137" s="323"/>
      <c r="BR137" s="323"/>
      <c r="BS137" s="323"/>
      <c r="BT137" s="323"/>
      <c r="BU137" s="323"/>
      <c r="BV137" s="323"/>
      <c r="BW137" s="147">
        <f aca="true" t="shared" si="58" ref="BW137:BW192">AG137+AB137+W137</f>
        <v>45</v>
      </c>
      <c r="BX137" s="147">
        <f aca="true" t="shared" si="59" ref="BX137:BX192">X137+AC137+AH137</f>
        <v>964</v>
      </c>
      <c r="BY137" s="147">
        <f aca="true" t="shared" si="60" ref="BY137:BY192">AN137+AK137+AF137+AA137</f>
        <v>104</v>
      </c>
      <c r="BZ137" s="147">
        <f aca="true" t="shared" si="61" ref="BZ137:BZ192">AL137</f>
        <v>29</v>
      </c>
      <c r="CA137" s="148">
        <f aca="true" t="shared" si="62" ref="CA137:CA192">IF(CB137=D137,1,"")</f>
        <v>1</v>
      </c>
      <c r="CB137" s="296" t="s">
        <v>267</v>
      </c>
      <c r="CC137" s="324" t="s">
        <v>929</v>
      </c>
      <c r="CD137" s="298" t="s">
        <v>928</v>
      </c>
      <c r="CE137" s="300">
        <v>16020.858953344636</v>
      </c>
      <c r="CF137" s="149">
        <v>927</v>
      </c>
      <c r="CG137" s="149">
        <v>45</v>
      </c>
      <c r="CH137" s="144">
        <v>895</v>
      </c>
      <c r="CI137" s="144">
        <v>46</v>
      </c>
      <c r="CJ137" s="144">
        <v>32</v>
      </c>
      <c r="CK137" s="144">
        <v>-1</v>
      </c>
      <c r="CL137" s="150">
        <f aca="true" t="shared" si="63" ref="CL137:CL192">BX137-CF137</f>
        <v>37</v>
      </c>
      <c r="CM137" s="150">
        <f aca="true" t="shared" si="64" ref="CM137:CM192">BW137-CG137</f>
        <v>0</v>
      </c>
      <c r="CN137" s="300">
        <v>15850.098630023089</v>
      </c>
      <c r="CO137" s="286">
        <v>11632.742168235889</v>
      </c>
      <c r="CP137" s="148">
        <f t="shared" si="57"/>
        <v>1</v>
      </c>
      <c r="CQ137" s="151" t="s">
        <v>34</v>
      </c>
      <c r="CR137" s="151" t="s">
        <v>928</v>
      </c>
      <c r="CS137" s="151" t="s">
        <v>1151</v>
      </c>
      <c r="CT137" s="151" t="s">
        <v>267</v>
      </c>
      <c r="CU137" s="151" t="s">
        <v>1344</v>
      </c>
      <c r="CV137" s="152">
        <v>249</v>
      </c>
      <c r="CW137" s="153">
        <v>3</v>
      </c>
      <c r="CX137" s="153">
        <v>10</v>
      </c>
      <c r="CY137" s="153">
        <v>20</v>
      </c>
      <c r="CZ137" s="153">
        <v>1</v>
      </c>
      <c r="DA137" s="154">
        <v>21</v>
      </c>
      <c r="DB137" s="155">
        <v>440</v>
      </c>
      <c r="DC137" s="156">
        <v>12</v>
      </c>
      <c r="DD137" s="156">
        <v>21</v>
      </c>
      <c r="DE137" s="156">
        <v>34</v>
      </c>
      <c r="DF137" s="156">
        <v>4</v>
      </c>
      <c r="DG137" s="156">
        <v>0</v>
      </c>
      <c r="DH137" s="156">
        <v>0</v>
      </c>
      <c r="DI137" s="157">
        <v>38</v>
      </c>
      <c r="DJ137" s="158">
        <v>256</v>
      </c>
      <c r="DK137" s="159">
        <v>5</v>
      </c>
      <c r="DL137" s="159">
        <v>13</v>
      </c>
      <c r="DM137" s="159">
        <v>26</v>
      </c>
      <c r="DN137" s="159">
        <v>2</v>
      </c>
      <c r="DO137" s="159">
        <v>0</v>
      </c>
      <c r="DP137" s="159">
        <v>0</v>
      </c>
      <c r="DQ137" s="160">
        <v>28</v>
      </c>
      <c r="DR137" s="161">
        <v>0</v>
      </c>
      <c r="DS137" s="162">
        <v>0</v>
      </c>
      <c r="DT137" s="162">
        <v>0</v>
      </c>
      <c r="DU137" s="162">
        <v>0</v>
      </c>
      <c r="DV137" s="162">
        <v>0</v>
      </c>
      <c r="DW137" s="163">
        <v>0</v>
      </c>
      <c r="DX137" s="164">
        <v>945</v>
      </c>
      <c r="DY137" s="165">
        <v>20</v>
      </c>
      <c r="DZ137" s="165">
        <v>44</v>
      </c>
      <c r="EA137" s="166">
        <v>80</v>
      </c>
      <c r="EB137" s="166">
        <v>7</v>
      </c>
      <c r="EC137" s="166">
        <v>0</v>
      </c>
      <c r="ED137" s="166">
        <v>0</v>
      </c>
      <c r="EE137" s="167">
        <v>87</v>
      </c>
      <c r="EF137" s="168"/>
      <c r="EG137" s="168"/>
      <c r="EH137" s="169"/>
      <c r="EI137" s="169"/>
      <c r="EJ137" s="169"/>
      <c r="EK137" s="169"/>
      <c r="EL137" s="169"/>
      <c r="EM137" s="169"/>
      <c r="EN137" s="169"/>
      <c r="EO137" s="169"/>
      <c r="EP137" s="169"/>
      <c r="EQ137" s="169"/>
      <c r="ER137" s="169"/>
      <c r="ES137" s="169"/>
      <c r="ET137" s="170">
        <v>3576.731985152809</v>
      </c>
      <c r="EU137" s="170">
        <v>5238.437871726384</v>
      </c>
      <c r="EV137" s="171">
        <v>8815.169856879194</v>
      </c>
      <c r="EW137" s="168">
        <v>1</v>
      </c>
      <c r="EX137" s="168">
        <v>1</v>
      </c>
      <c r="EY137" s="168">
        <v>1</v>
      </c>
      <c r="EZ137" s="168">
        <v>1</v>
      </c>
      <c r="FA137" s="172">
        <f aca="true" t="shared" si="65" ref="FA137:FA192">DX137-BX137</f>
        <v>-19</v>
      </c>
      <c r="FB137" s="172">
        <f aca="true" t="shared" si="66" ref="FB137:FB192">DZ137-BW137</f>
        <v>-1</v>
      </c>
      <c r="FC137" s="286">
        <f>(CO137+FA137*Foglio1!$L$17+Foglio1!$I$17*base!FB137)*(1-Foglio1!$L$27)</f>
        <v>8812.76853673027</v>
      </c>
      <c r="FD137" s="212"/>
      <c r="FE137" s="212"/>
      <c r="FF137" s="212"/>
      <c r="FH137" s="212"/>
      <c r="FI137" s="212"/>
      <c r="FJ137" s="212"/>
      <c r="FK137" s="212"/>
      <c r="FL137" s="212"/>
      <c r="FM137" s="212"/>
      <c r="FN137" s="212"/>
      <c r="FO137" s="212"/>
      <c r="FP137" s="212"/>
      <c r="FQ137" s="212"/>
      <c r="FR137" s="212"/>
      <c r="FS137" s="212"/>
      <c r="FT137" s="212"/>
      <c r="FU137" s="212"/>
      <c r="FV137" s="212"/>
      <c r="FW137" s="212"/>
    </row>
    <row r="138" spans="1:179" s="213" customFormat="1" ht="24.75" customHeight="1">
      <c r="A138" s="145">
        <v>131</v>
      </c>
      <c r="B138" s="319" t="str">
        <f t="shared" si="56"/>
        <v>EE</v>
      </c>
      <c r="C138" s="319" t="s">
        <v>214</v>
      </c>
      <c r="D138" s="320" t="s">
        <v>268</v>
      </c>
      <c r="E138" s="321" t="s">
        <v>689</v>
      </c>
      <c r="F138" s="321" t="s">
        <v>269</v>
      </c>
      <c r="G138" s="322">
        <v>11</v>
      </c>
      <c r="H138" s="322">
        <v>259</v>
      </c>
      <c r="I138" s="322">
        <v>22</v>
      </c>
      <c r="J138" s="322">
        <v>0</v>
      </c>
      <c r="K138" s="322">
        <f t="shared" si="50"/>
        <v>22</v>
      </c>
      <c r="L138" s="322">
        <v>31</v>
      </c>
      <c r="M138" s="322">
        <v>657</v>
      </c>
      <c r="N138" s="322">
        <v>53</v>
      </c>
      <c r="O138" s="322">
        <v>2</v>
      </c>
      <c r="P138" s="322">
        <f t="shared" si="51"/>
        <v>55</v>
      </c>
      <c r="Q138" s="322"/>
      <c r="R138" s="322"/>
      <c r="S138" s="322"/>
      <c r="T138" s="322"/>
      <c r="U138" s="322"/>
      <c r="V138" s="322">
        <v>28</v>
      </c>
      <c r="W138" s="322">
        <v>11</v>
      </c>
      <c r="X138" s="322">
        <v>264</v>
      </c>
      <c r="Y138" s="322">
        <v>23</v>
      </c>
      <c r="Z138" s="322">
        <v>1</v>
      </c>
      <c r="AA138" s="322">
        <f t="shared" si="53"/>
        <v>24</v>
      </c>
      <c r="AB138" s="322">
        <v>31</v>
      </c>
      <c r="AC138" s="322">
        <v>664</v>
      </c>
      <c r="AD138" s="322">
        <v>54</v>
      </c>
      <c r="AE138" s="322">
        <v>5</v>
      </c>
      <c r="AF138" s="322">
        <f t="shared" si="54"/>
        <v>59</v>
      </c>
      <c r="AG138" s="322"/>
      <c r="AH138" s="322"/>
      <c r="AI138" s="322"/>
      <c r="AJ138" s="322"/>
      <c r="AK138" s="322"/>
      <c r="AL138" s="322">
        <v>28</v>
      </c>
      <c r="AM138" s="322"/>
      <c r="AN138" s="322"/>
      <c r="AO138" s="323"/>
      <c r="AP138" s="323"/>
      <c r="AQ138" s="323"/>
      <c r="AR138" s="323"/>
      <c r="AS138" s="323"/>
      <c r="AT138" s="323"/>
      <c r="AU138" s="323"/>
      <c r="AV138" s="323"/>
      <c r="AW138" s="323"/>
      <c r="AX138" s="323"/>
      <c r="AY138" s="323"/>
      <c r="AZ138" s="323"/>
      <c r="BA138" s="323"/>
      <c r="BB138" s="323"/>
      <c r="BC138" s="323"/>
      <c r="BD138" s="323"/>
      <c r="BE138" s="323"/>
      <c r="BF138" s="323"/>
      <c r="BG138" s="323"/>
      <c r="BH138" s="323"/>
      <c r="BI138" s="323"/>
      <c r="BJ138" s="323"/>
      <c r="BK138" s="323"/>
      <c r="BL138" s="323"/>
      <c r="BM138" s="323"/>
      <c r="BN138" s="323"/>
      <c r="BO138" s="323"/>
      <c r="BP138" s="323"/>
      <c r="BQ138" s="323"/>
      <c r="BR138" s="323"/>
      <c r="BS138" s="323"/>
      <c r="BT138" s="323"/>
      <c r="BU138" s="323"/>
      <c r="BV138" s="323"/>
      <c r="BW138" s="147">
        <f t="shared" si="58"/>
        <v>42</v>
      </c>
      <c r="BX138" s="147">
        <f t="shared" si="59"/>
        <v>928</v>
      </c>
      <c r="BY138" s="147">
        <f t="shared" si="60"/>
        <v>83</v>
      </c>
      <c r="BZ138" s="147">
        <f t="shared" si="61"/>
        <v>28</v>
      </c>
      <c r="CA138" s="148">
        <f t="shared" si="62"/>
        <v>1</v>
      </c>
      <c r="CB138" s="296" t="s">
        <v>268</v>
      </c>
      <c r="CC138" s="324" t="s">
        <v>904</v>
      </c>
      <c r="CD138" s="298" t="s">
        <v>905</v>
      </c>
      <c r="CE138" s="300">
        <v>14107.383607019558</v>
      </c>
      <c r="CF138" s="149">
        <v>954</v>
      </c>
      <c r="CG138" s="149">
        <v>43</v>
      </c>
      <c r="CH138" s="144">
        <v>932</v>
      </c>
      <c r="CI138" s="144">
        <v>44</v>
      </c>
      <c r="CJ138" s="144">
        <v>22</v>
      </c>
      <c r="CK138" s="144">
        <v>-1</v>
      </c>
      <c r="CL138" s="150">
        <f t="shared" si="63"/>
        <v>-26</v>
      </c>
      <c r="CM138" s="150">
        <f t="shared" si="64"/>
        <v>-1</v>
      </c>
      <c r="CN138" s="300">
        <v>13845.810014973351</v>
      </c>
      <c r="CO138" s="286">
        <v>9838.987779631974</v>
      </c>
      <c r="CP138" s="148">
        <f t="shared" si="57"/>
        <v>1</v>
      </c>
      <c r="CQ138" s="151" t="s">
        <v>34</v>
      </c>
      <c r="CR138" s="151" t="s">
        <v>905</v>
      </c>
      <c r="CS138" s="151" t="s">
        <v>1251</v>
      </c>
      <c r="CT138" s="151" t="s">
        <v>268</v>
      </c>
      <c r="CU138" s="151" t="s">
        <v>1345</v>
      </c>
      <c r="CV138" s="152">
        <v>261</v>
      </c>
      <c r="CW138" s="153">
        <v>2</v>
      </c>
      <c r="CX138" s="153">
        <v>11</v>
      </c>
      <c r="CY138" s="153">
        <v>22</v>
      </c>
      <c r="CZ138" s="153">
        <v>1</v>
      </c>
      <c r="DA138" s="154">
        <v>23</v>
      </c>
      <c r="DB138" s="155">
        <v>679</v>
      </c>
      <c r="DC138" s="156">
        <v>9</v>
      </c>
      <c r="DD138" s="156">
        <v>31</v>
      </c>
      <c r="DE138" s="156">
        <v>54</v>
      </c>
      <c r="DF138" s="156">
        <v>5</v>
      </c>
      <c r="DG138" s="156">
        <v>0</v>
      </c>
      <c r="DH138" s="156">
        <v>0</v>
      </c>
      <c r="DI138" s="157">
        <v>59</v>
      </c>
      <c r="DJ138" s="158">
        <v>0</v>
      </c>
      <c r="DK138" s="159">
        <v>0</v>
      </c>
      <c r="DL138" s="159">
        <v>0</v>
      </c>
      <c r="DM138" s="159">
        <v>0</v>
      </c>
      <c r="DN138" s="159">
        <v>0</v>
      </c>
      <c r="DO138" s="159">
        <v>0</v>
      </c>
      <c r="DP138" s="159">
        <v>0</v>
      </c>
      <c r="DQ138" s="160">
        <v>0</v>
      </c>
      <c r="DR138" s="161">
        <v>0</v>
      </c>
      <c r="DS138" s="162">
        <v>0</v>
      </c>
      <c r="DT138" s="162">
        <v>0</v>
      </c>
      <c r="DU138" s="162">
        <v>0</v>
      </c>
      <c r="DV138" s="162">
        <v>0</v>
      </c>
      <c r="DW138" s="163">
        <v>0</v>
      </c>
      <c r="DX138" s="164">
        <v>940</v>
      </c>
      <c r="DY138" s="165">
        <v>11</v>
      </c>
      <c r="DZ138" s="165">
        <v>42</v>
      </c>
      <c r="EA138" s="166">
        <v>76</v>
      </c>
      <c r="EB138" s="166">
        <v>6</v>
      </c>
      <c r="EC138" s="166">
        <v>0</v>
      </c>
      <c r="ED138" s="166">
        <v>0</v>
      </c>
      <c r="EE138" s="167">
        <v>82</v>
      </c>
      <c r="EF138" s="168"/>
      <c r="EG138" s="168"/>
      <c r="EH138" s="169"/>
      <c r="EI138" s="169"/>
      <c r="EJ138" s="169"/>
      <c r="EK138" s="169"/>
      <c r="EL138" s="169"/>
      <c r="EM138" s="169"/>
      <c r="EN138" s="169"/>
      <c r="EO138" s="169"/>
      <c r="EP138" s="169"/>
      <c r="EQ138" s="169"/>
      <c r="ER138" s="169"/>
      <c r="ES138" s="169"/>
      <c r="ET138" s="170">
        <v>3260.7479951068412</v>
      </c>
      <c r="EU138" s="170">
        <v>4370.1268346963025</v>
      </c>
      <c r="EV138" s="171">
        <v>7630.874829803144</v>
      </c>
      <c r="EW138" s="168">
        <v>1</v>
      </c>
      <c r="EX138" s="168">
        <v>1</v>
      </c>
      <c r="EY138" s="168">
        <v>1</v>
      </c>
      <c r="EZ138" s="168">
        <v>1</v>
      </c>
      <c r="FA138" s="172">
        <f t="shared" si="65"/>
        <v>12</v>
      </c>
      <c r="FB138" s="172">
        <f t="shared" si="66"/>
        <v>0</v>
      </c>
      <c r="FC138" s="286">
        <f>(CO138+FA138*Foglio1!$L$17+Foglio1!$I$17*base!FB138)*(1-Foglio1!$L$27)</f>
        <v>7613.416274188714</v>
      </c>
      <c r="FD138" s="212"/>
      <c r="FE138" s="212"/>
      <c r="FF138" s="212"/>
      <c r="FH138" s="212"/>
      <c r="FI138" s="212"/>
      <c r="FJ138" s="212"/>
      <c r="FK138" s="212"/>
      <c r="FL138" s="212"/>
      <c r="FM138" s="212"/>
      <c r="FN138" s="212"/>
      <c r="FO138" s="212"/>
      <c r="FP138" s="212"/>
      <c r="FQ138" s="212"/>
      <c r="FR138" s="212"/>
      <c r="FS138" s="212"/>
      <c r="FT138" s="212"/>
      <c r="FU138" s="212"/>
      <c r="FV138" s="212"/>
      <c r="FW138" s="212"/>
    </row>
    <row r="139" spans="1:179" s="213" customFormat="1" ht="24.75" customHeight="1">
      <c r="A139" s="145">
        <v>132</v>
      </c>
      <c r="B139" s="319" t="str">
        <f t="shared" si="56"/>
        <v>EE</v>
      </c>
      <c r="C139" s="319" t="s">
        <v>214</v>
      </c>
      <c r="D139" s="320" t="s">
        <v>270</v>
      </c>
      <c r="E139" s="321" t="s">
        <v>690</v>
      </c>
      <c r="F139" s="321" t="s">
        <v>269</v>
      </c>
      <c r="G139" s="322">
        <v>12</v>
      </c>
      <c r="H139" s="322">
        <v>302</v>
      </c>
      <c r="I139" s="322">
        <v>24</v>
      </c>
      <c r="J139" s="322">
        <v>1</v>
      </c>
      <c r="K139" s="322">
        <f t="shared" si="50"/>
        <v>25</v>
      </c>
      <c r="L139" s="322">
        <v>22</v>
      </c>
      <c r="M139" s="322">
        <v>432</v>
      </c>
      <c r="N139" s="322">
        <v>38</v>
      </c>
      <c r="O139" s="322">
        <v>3</v>
      </c>
      <c r="P139" s="322">
        <f t="shared" si="51"/>
        <v>41</v>
      </c>
      <c r="Q139" s="322"/>
      <c r="R139" s="322"/>
      <c r="S139" s="322"/>
      <c r="T139" s="322"/>
      <c r="U139" s="322"/>
      <c r="V139" s="322">
        <v>24</v>
      </c>
      <c r="W139" s="322">
        <v>12</v>
      </c>
      <c r="X139" s="322">
        <v>305</v>
      </c>
      <c r="Y139" s="322">
        <v>24</v>
      </c>
      <c r="Z139" s="322">
        <v>2</v>
      </c>
      <c r="AA139" s="322">
        <f t="shared" si="53"/>
        <v>26</v>
      </c>
      <c r="AB139" s="322">
        <v>22</v>
      </c>
      <c r="AC139" s="322">
        <v>433</v>
      </c>
      <c r="AD139" s="322">
        <v>38</v>
      </c>
      <c r="AE139" s="322">
        <v>4</v>
      </c>
      <c r="AF139" s="322">
        <f t="shared" si="54"/>
        <v>42</v>
      </c>
      <c r="AG139" s="322"/>
      <c r="AH139" s="322"/>
      <c r="AI139" s="322"/>
      <c r="AJ139" s="322"/>
      <c r="AK139" s="322"/>
      <c r="AL139" s="322">
        <v>24</v>
      </c>
      <c r="AM139" s="322"/>
      <c r="AN139" s="322"/>
      <c r="AO139" s="323"/>
      <c r="AP139" s="323"/>
      <c r="AQ139" s="323"/>
      <c r="AR139" s="323"/>
      <c r="AS139" s="323"/>
      <c r="AT139" s="323"/>
      <c r="AU139" s="323"/>
      <c r="AV139" s="323"/>
      <c r="AW139" s="323"/>
      <c r="AX139" s="323"/>
      <c r="AY139" s="323"/>
      <c r="AZ139" s="323"/>
      <c r="BA139" s="323"/>
      <c r="BB139" s="323"/>
      <c r="BC139" s="323"/>
      <c r="BD139" s="323"/>
      <c r="BE139" s="323"/>
      <c r="BF139" s="323"/>
      <c r="BG139" s="323"/>
      <c r="BH139" s="323"/>
      <c r="BI139" s="323"/>
      <c r="BJ139" s="323"/>
      <c r="BK139" s="323"/>
      <c r="BL139" s="323"/>
      <c r="BM139" s="323"/>
      <c r="BN139" s="323"/>
      <c r="BO139" s="323"/>
      <c r="BP139" s="323"/>
      <c r="BQ139" s="323"/>
      <c r="BR139" s="323"/>
      <c r="BS139" s="323"/>
      <c r="BT139" s="323"/>
      <c r="BU139" s="323"/>
      <c r="BV139" s="323"/>
      <c r="BW139" s="147">
        <f t="shared" si="58"/>
        <v>34</v>
      </c>
      <c r="BX139" s="147">
        <f t="shared" si="59"/>
        <v>738</v>
      </c>
      <c r="BY139" s="147">
        <f t="shared" si="60"/>
        <v>68</v>
      </c>
      <c r="BZ139" s="147">
        <f t="shared" si="61"/>
        <v>24</v>
      </c>
      <c r="CA139" s="148">
        <f t="shared" si="62"/>
        <v>1</v>
      </c>
      <c r="CB139" s="296" t="s">
        <v>270</v>
      </c>
      <c r="CC139" s="324" t="s">
        <v>906</v>
      </c>
      <c r="CD139" s="298" t="s">
        <v>905</v>
      </c>
      <c r="CE139" s="300">
        <v>11181.872554754284</v>
      </c>
      <c r="CF139" s="149">
        <v>768</v>
      </c>
      <c r="CG139" s="149">
        <v>34</v>
      </c>
      <c r="CH139" s="144">
        <v>762</v>
      </c>
      <c r="CI139" s="144">
        <v>34</v>
      </c>
      <c r="CJ139" s="144">
        <v>6</v>
      </c>
      <c r="CK139" s="144">
        <v>0</v>
      </c>
      <c r="CL139" s="150">
        <f t="shared" si="63"/>
        <v>-30</v>
      </c>
      <c r="CM139" s="150">
        <f t="shared" si="64"/>
        <v>0</v>
      </c>
      <c r="CN139" s="300">
        <v>11121.351191166916</v>
      </c>
      <c r="CO139" s="286">
        <v>7959.173882883112</v>
      </c>
      <c r="CP139" s="148">
        <f t="shared" si="57"/>
        <v>1</v>
      </c>
      <c r="CQ139" s="151" t="s">
        <v>34</v>
      </c>
      <c r="CR139" s="151" t="s">
        <v>905</v>
      </c>
      <c r="CS139" s="151" t="s">
        <v>1251</v>
      </c>
      <c r="CT139" s="151" t="s">
        <v>270</v>
      </c>
      <c r="CU139" s="151" t="s">
        <v>1346</v>
      </c>
      <c r="CV139" s="152">
        <v>308</v>
      </c>
      <c r="CW139" s="153">
        <v>3</v>
      </c>
      <c r="CX139" s="153">
        <v>12</v>
      </c>
      <c r="CY139" s="153">
        <v>24</v>
      </c>
      <c r="CZ139" s="153">
        <v>1</v>
      </c>
      <c r="DA139" s="154">
        <v>25</v>
      </c>
      <c r="DB139" s="155">
        <v>426</v>
      </c>
      <c r="DC139" s="156">
        <v>5</v>
      </c>
      <c r="DD139" s="156">
        <v>21</v>
      </c>
      <c r="DE139" s="156">
        <v>36</v>
      </c>
      <c r="DF139" s="156">
        <v>2</v>
      </c>
      <c r="DG139" s="156">
        <v>0</v>
      </c>
      <c r="DH139" s="156">
        <v>0</v>
      </c>
      <c r="DI139" s="157">
        <v>38</v>
      </c>
      <c r="DJ139" s="158">
        <v>0</v>
      </c>
      <c r="DK139" s="159">
        <v>0</v>
      </c>
      <c r="DL139" s="159">
        <v>0</v>
      </c>
      <c r="DM139" s="159">
        <v>0</v>
      </c>
      <c r="DN139" s="159">
        <v>0</v>
      </c>
      <c r="DO139" s="159">
        <v>0</v>
      </c>
      <c r="DP139" s="159">
        <v>0</v>
      </c>
      <c r="DQ139" s="160">
        <v>0</v>
      </c>
      <c r="DR139" s="161">
        <v>0</v>
      </c>
      <c r="DS139" s="162">
        <v>0</v>
      </c>
      <c r="DT139" s="162">
        <v>0</v>
      </c>
      <c r="DU139" s="162">
        <v>0</v>
      </c>
      <c r="DV139" s="162">
        <v>0</v>
      </c>
      <c r="DW139" s="163">
        <v>0</v>
      </c>
      <c r="DX139" s="164">
        <v>734</v>
      </c>
      <c r="DY139" s="165">
        <v>8</v>
      </c>
      <c r="DZ139" s="165">
        <v>33</v>
      </c>
      <c r="EA139" s="166">
        <v>60</v>
      </c>
      <c r="EB139" s="166">
        <v>3</v>
      </c>
      <c r="EC139" s="166">
        <v>0</v>
      </c>
      <c r="ED139" s="166">
        <v>0</v>
      </c>
      <c r="EE139" s="167">
        <v>63</v>
      </c>
      <c r="EF139" s="168"/>
      <c r="EG139" s="168"/>
      <c r="EH139" s="169"/>
      <c r="EI139" s="169"/>
      <c r="EJ139" s="169"/>
      <c r="EK139" s="169"/>
      <c r="EL139" s="169"/>
      <c r="EM139" s="169"/>
      <c r="EN139" s="169"/>
      <c r="EO139" s="169"/>
      <c r="EP139" s="169"/>
      <c r="EQ139" s="169"/>
      <c r="ER139" s="169"/>
      <c r="ES139" s="169"/>
      <c r="ET139" s="170">
        <v>2499.8052249403318</v>
      </c>
      <c r="EU139" s="170">
        <v>3481.3813973579363</v>
      </c>
      <c r="EV139" s="171">
        <v>5981.186622298268</v>
      </c>
      <c r="EW139" s="168">
        <v>1</v>
      </c>
      <c r="EX139" s="168">
        <v>1</v>
      </c>
      <c r="EY139" s="168">
        <v>1</v>
      </c>
      <c r="EZ139" s="168">
        <v>1</v>
      </c>
      <c r="FA139" s="172">
        <f t="shared" si="65"/>
        <v>-4</v>
      </c>
      <c r="FB139" s="172">
        <f t="shared" si="66"/>
        <v>-1</v>
      </c>
      <c r="FC139" s="286">
        <f>(CO139+FA139*Foglio1!$L$17+Foglio1!$I$17*base!FB139)*(1-Foglio1!$L$27)</f>
        <v>6027.544920052991</v>
      </c>
      <c r="FD139" s="212"/>
      <c r="FE139" s="212"/>
      <c r="FF139" s="212"/>
      <c r="FH139" s="212"/>
      <c r="FI139" s="212"/>
      <c r="FJ139" s="212"/>
      <c r="FK139" s="212"/>
      <c r="FL139" s="212"/>
      <c r="FM139" s="212"/>
      <c r="FN139" s="212"/>
      <c r="FO139" s="212"/>
      <c r="FP139" s="212"/>
      <c r="FQ139" s="212"/>
      <c r="FR139" s="212"/>
      <c r="FS139" s="212"/>
      <c r="FT139" s="212"/>
      <c r="FU139" s="212"/>
      <c r="FV139" s="212"/>
      <c r="FW139" s="212"/>
    </row>
    <row r="140" spans="1:179" s="213" customFormat="1" ht="24.75" customHeight="1">
      <c r="A140" s="145">
        <v>133</v>
      </c>
      <c r="B140" s="319" t="str">
        <f t="shared" si="56"/>
        <v>MM</v>
      </c>
      <c r="C140" s="319" t="s">
        <v>214</v>
      </c>
      <c r="D140" s="320" t="s">
        <v>271</v>
      </c>
      <c r="E140" s="321" t="s">
        <v>691</v>
      </c>
      <c r="F140" s="321" t="s">
        <v>269</v>
      </c>
      <c r="G140" s="322"/>
      <c r="H140" s="322"/>
      <c r="I140" s="322"/>
      <c r="J140" s="322"/>
      <c r="K140" s="322"/>
      <c r="L140" s="322"/>
      <c r="M140" s="322"/>
      <c r="N140" s="322"/>
      <c r="O140" s="322"/>
      <c r="P140" s="322"/>
      <c r="Q140" s="322">
        <v>30</v>
      </c>
      <c r="R140" s="322">
        <v>731</v>
      </c>
      <c r="S140" s="322">
        <v>58</v>
      </c>
      <c r="T140" s="322">
        <v>3</v>
      </c>
      <c r="U140" s="322">
        <f>SUM(S140:T140)</f>
        <v>61</v>
      </c>
      <c r="V140" s="322">
        <v>19</v>
      </c>
      <c r="W140" s="322"/>
      <c r="X140" s="322"/>
      <c r="Y140" s="322"/>
      <c r="Z140" s="322"/>
      <c r="AA140" s="322"/>
      <c r="AB140" s="322"/>
      <c r="AC140" s="322"/>
      <c r="AD140" s="322"/>
      <c r="AE140" s="322"/>
      <c r="AF140" s="322"/>
      <c r="AG140" s="322">
        <v>30</v>
      </c>
      <c r="AH140" s="322">
        <v>739</v>
      </c>
      <c r="AI140" s="322">
        <v>62</v>
      </c>
      <c r="AJ140" s="322">
        <v>5</v>
      </c>
      <c r="AK140" s="322">
        <f>SUM(AI140:AJ140)</f>
        <v>67</v>
      </c>
      <c r="AL140" s="322">
        <v>19</v>
      </c>
      <c r="AM140" s="322"/>
      <c r="AN140" s="322"/>
      <c r="AO140" s="323"/>
      <c r="AP140" s="323"/>
      <c r="AQ140" s="323"/>
      <c r="AR140" s="323"/>
      <c r="AS140" s="323"/>
      <c r="AT140" s="323"/>
      <c r="AU140" s="323"/>
      <c r="AV140" s="323"/>
      <c r="AW140" s="323"/>
      <c r="AX140" s="323"/>
      <c r="AY140" s="323"/>
      <c r="AZ140" s="323"/>
      <c r="BA140" s="323"/>
      <c r="BB140" s="323"/>
      <c r="BC140" s="323"/>
      <c r="BD140" s="323"/>
      <c r="BE140" s="323"/>
      <c r="BF140" s="323"/>
      <c r="BG140" s="323"/>
      <c r="BH140" s="323"/>
      <c r="BI140" s="323"/>
      <c r="BJ140" s="323"/>
      <c r="BK140" s="323"/>
      <c r="BL140" s="323"/>
      <c r="BM140" s="323"/>
      <c r="BN140" s="323"/>
      <c r="BO140" s="323"/>
      <c r="BP140" s="323"/>
      <c r="BQ140" s="323"/>
      <c r="BR140" s="323"/>
      <c r="BS140" s="323"/>
      <c r="BT140" s="323"/>
      <c r="BU140" s="323"/>
      <c r="BV140" s="323"/>
      <c r="BW140" s="147">
        <f t="shared" si="58"/>
        <v>30</v>
      </c>
      <c r="BX140" s="147">
        <f t="shared" si="59"/>
        <v>739</v>
      </c>
      <c r="BY140" s="147">
        <f t="shared" si="60"/>
        <v>67</v>
      </c>
      <c r="BZ140" s="147">
        <f t="shared" si="61"/>
        <v>19</v>
      </c>
      <c r="CA140" s="148">
        <f t="shared" si="62"/>
        <v>1</v>
      </c>
      <c r="CB140" s="296" t="s">
        <v>271</v>
      </c>
      <c r="CC140" s="324" t="s">
        <v>959</v>
      </c>
      <c r="CD140" s="298" t="s">
        <v>905</v>
      </c>
      <c r="CE140" s="300">
        <v>13710.7987767105</v>
      </c>
      <c r="CF140" s="149">
        <v>733</v>
      </c>
      <c r="CG140" s="149">
        <v>30</v>
      </c>
      <c r="CH140" s="144">
        <v>686</v>
      </c>
      <c r="CI140" s="144">
        <v>30</v>
      </c>
      <c r="CJ140" s="144">
        <v>47</v>
      </c>
      <c r="CK140" s="144">
        <v>0</v>
      </c>
      <c r="CL140" s="150">
        <f t="shared" si="63"/>
        <v>6</v>
      </c>
      <c r="CM140" s="150">
        <f t="shared" si="64"/>
        <v>0</v>
      </c>
      <c r="CN140" s="300">
        <v>14083.548594087228</v>
      </c>
      <c r="CO140" s="286">
        <v>10238.721318786862</v>
      </c>
      <c r="CP140" s="148">
        <f t="shared" si="57"/>
        <v>1</v>
      </c>
      <c r="CQ140" s="151" t="s">
        <v>34</v>
      </c>
      <c r="CR140" s="151" t="s">
        <v>905</v>
      </c>
      <c r="CS140" s="151" t="s">
        <v>1295</v>
      </c>
      <c r="CT140" s="151" t="s">
        <v>271</v>
      </c>
      <c r="CU140" s="151" t="s">
        <v>1311</v>
      </c>
      <c r="CV140" s="152">
        <v>0</v>
      </c>
      <c r="CW140" s="153">
        <v>0</v>
      </c>
      <c r="CX140" s="153">
        <v>0</v>
      </c>
      <c r="CY140" s="153">
        <v>0</v>
      </c>
      <c r="CZ140" s="153">
        <v>0</v>
      </c>
      <c r="DA140" s="154">
        <v>0</v>
      </c>
      <c r="DB140" s="155">
        <v>0</v>
      </c>
      <c r="DC140" s="156">
        <v>0</v>
      </c>
      <c r="DD140" s="156">
        <v>0</v>
      </c>
      <c r="DE140" s="156">
        <v>0</v>
      </c>
      <c r="DF140" s="156">
        <v>0</v>
      </c>
      <c r="DG140" s="156">
        <v>0</v>
      </c>
      <c r="DH140" s="156">
        <v>0</v>
      </c>
      <c r="DI140" s="157">
        <v>0</v>
      </c>
      <c r="DJ140" s="158">
        <v>721</v>
      </c>
      <c r="DK140" s="159">
        <v>8</v>
      </c>
      <c r="DL140" s="159">
        <v>30</v>
      </c>
      <c r="DM140" s="159">
        <v>58</v>
      </c>
      <c r="DN140" s="159">
        <v>3</v>
      </c>
      <c r="DO140" s="159">
        <v>0</v>
      </c>
      <c r="DP140" s="159">
        <v>0</v>
      </c>
      <c r="DQ140" s="160">
        <v>61</v>
      </c>
      <c r="DR140" s="161">
        <v>0</v>
      </c>
      <c r="DS140" s="162">
        <v>0</v>
      </c>
      <c r="DT140" s="162">
        <v>0</v>
      </c>
      <c r="DU140" s="162">
        <v>0</v>
      </c>
      <c r="DV140" s="162">
        <v>0</v>
      </c>
      <c r="DW140" s="163">
        <v>0</v>
      </c>
      <c r="DX140" s="164">
        <v>721</v>
      </c>
      <c r="DY140" s="165">
        <v>8</v>
      </c>
      <c r="DZ140" s="165">
        <v>30</v>
      </c>
      <c r="EA140" s="166">
        <v>58</v>
      </c>
      <c r="EB140" s="166">
        <v>3</v>
      </c>
      <c r="EC140" s="166">
        <v>0</v>
      </c>
      <c r="ED140" s="166">
        <v>0</v>
      </c>
      <c r="EE140" s="167">
        <v>61</v>
      </c>
      <c r="EF140" s="168"/>
      <c r="EG140" s="168"/>
      <c r="EH140" s="169"/>
      <c r="EI140" s="169"/>
      <c r="EJ140" s="169"/>
      <c r="EK140" s="169"/>
      <c r="EL140" s="169"/>
      <c r="EM140" s="169"/>
      <c r="EN140" s="169"/>
      <c r="EO140" s="169"/>
      <c r="EP140" s="169"/>
      <c r="EQ140" s="169"/>
      <c r="ER140" s="169"/>
      <c r="ES140" s="169"/>
      <c r="ET140" s="170">
        <v>3414.4366266108955</v>
      </c>
      <c r="EU140" s="170">
        <v>4583.392511700467</v>
      </c>
      <c r="EV140" s="171">
        <v>7997.829138311363</v>
      </c>
      <c r="EW140" s="168">
        <v>1</v>
      </c>
      <c r="EX140" s="168">
        <v>1</v>
      </c>
      <c r="EY140" s="168">
        <v>1</v>
      </c>
      <c r="EZ140" s="168">
        <v>1</v>
      </c>
      <c r="FA140" s="172">
        <f t="shared" si="65"/>
        <v>-18</v>
      </c>
      <c r="FB140" s="172">
        <f t="shared" si="66"/>
        <v>0</v>
      </c>
      <c r="FC140" s="286">
        <f>(CO140+FA140*Foglio1!$L$17+Foglio1!$I$17*base!FB140)*(1-Foglio1!$L$27)</f>
        <v>7832.9188081589955</v>
      </c>
      <c r="FD140" s="212"/>
      <c r="FE140" s="212"/>
      <c r="FF140" s="212"/>
      <c r="FH140" s="212"/>
      <c r="FI140" s="212"/>
      <c r="FJ140" s="212"/>
      <c r="FK140" s="212"/>
      <c r="FL140" s="212"/>
      <c r="FM140" s="212"/>
      <c r="FN140" s="212"/>
      <c r="FO140" s="212"/>
      <c r="FP140" s="212"/>
      <c r="FQ140" s="212"/>
      <c r="FR140" s="212"/>
      <c r="FS140" s="212"/>
      <c r="FT140" s="212"/>
      <c r="FU140" s="212"/>
      <c r="FV140" s="212"/>
      <c r="FW140" s="212"/>
    </row>
    <row r="141" spans="1:179" s="213" customFormat="1" ht="24.75" customHeight="1">
      <c r="A141" s="145">
        <v>134</v>
      </c>
      <c r="B141" s="319" t="str">
        <f t="shared" si="56"/>
        <v>IC</v>
      </c>
      <c r="C141" s="319" t="s">
        <v>214</v>
      </c>
      <c r="D141" s="320" t="s">
        <v>272</v>
      </c>
      <c r="E141" s="321" t="s">
        <v>692</v>
      </c>
      <c r="F141" s="321" t="s">
        <v>273</v>
      </c>
      <c r="G141" s="322">
        <v>6</v>
      </c>
      <c r="H141" s="322">
        <v>111</v>
      </c>
      <c r="I141" s="322">
        <v>12</v>
      </c>
      <c r="J141" s="322">
        <v>0</v>
      </c>
      <c r="K141" s="322">
        <f aca="true" t="shared" si="67" ref="K141:K147">SUM(I141:J141)</f>
        <v>12</v>
      </c>
      <c r="L141" s="322">
        <v>17</v>
      </c>
      <c r="M141" s="322">
        <v>222</v>
      </c>
      <c r="N141" s="322">
        <v>26</v>
      </c>
      <c r="O141" s="322">
        <v>1</v>
      </c>
      <c r="P141" s="322">
        <f aca="true" t="shared" si="68" ref="P141:P147">SUM(N141:O141)</f>
        <v>27</v>
      </c>
      <c r="Q141" s="322">
        <v>8</v>
      </c>
      <c r="R141" s="322">
        <v>122</v>
      </c>
      <c r="S141" s="322">
        <v>13</v>
      </c>
      <c r="T141" s="322">
        <v>1</v>
      </c>
      <c r="U141" s="322">
        <f>SUM(S141:T141)</f>
        <v>14</v>
      </c>
      <c r="V141" s="322">
        <v>21</v>
      </c>
      <c r="W141" s="322">
        <v>6</v>
      </c>
      <c r="X141" s="322">
        <v>131</v>
      </c>
      <c r="Y141" s="322">
        <v>12</v>
      </c>
      <c r="Z141" s="322">
        <v>1</v>
      </c>
      <c r="AA141" s="322">
        <f aca="true" t="shared" si="69" ref="AA141:AA147">SUM(Y141:Z141)</f>
        <v>13</v>
      </c>
      <c r="AB141" s="322">
        <v>17</v>
      </c>
      <c r="AC141" s="322">
        <v>226</v>
      </c>
      <c r="AD141" s="322">
        <v>26</v>
      </c>
      <c r="AE141" s="322">
        <v>2</v>
      </c>
      <c r="AF141" s="322">
        <f aca="true" t="shared" si="70" ref="AF141:AF147">SUM(AD141:AE141)</f>
        <v>28</v>
      </c>
      <c r="AG141" s="322">
        <v>8</v>
      </c>
      <c r="AH141" s="322">
        <v>124</v>
      </c>
      <c r="AI141" s="322">
        <v>19</v>
      </c>
      <c r="AJ141" s="322">
        <v>2</v>
      </c>
      <c r="AK141" s="322">
        <f>SUM(AI141:AJ141)</f>
        <v>21</v>
      </c>
      <c r="AL141" s="322">
        <v>21</v>
      </c>
      <c r="AM141" s="322"/>
      <c r="AN141" s="322"/>
      <c r="AO141" s="323"/>
      <c r="AP141" s="323"/>
      <c r="AQ141" s="323"/>
      <c r="AR141" s="323"/>
      <c r="AS141" s="323"/>
      <c r="AT141" s="323"/>
      <c r="AU141" s="323"/>
      <c r="AV141" s="323"/>
      <c r="AW141" s="323"/>
      <c r="AX141" s="323"/>
      <c r="AY141" s="323"/>
      <c r="AZ141" s="323"/>
      <c r="BA141" s="323"/>
      <c r="BB141" s="323"/>
      <c r="BC141" s="323"/>
      <c r="BD141" s="323"/>
      <c r="BE141" s="323"/>
      <c r="BF141" s="323"/>
      <c r="BG141" s="323"/>
      <c r="BH141" s="323"/>
      <c r="BI141" s="323"/>
      <c r="BJ141" s="323"/>
      <c r="BK141" s="323"/>
      <c r="BL141" s="323"/>
      <c r="BM141" s="323"/>
      <c r="BN141" s="323"/>
      <c r="BO141" s="323"/>
      <c r="BP141" s="323"/>
      <c r="BQ141" s="323"/>
      <c r="BR141" s="323"/>
      <c r="BS141" s="323"/>
      <c r="BT141" s="323"/>
      <c r="BU141" s="323"/>
      <c r="BV141" s="323"/>
      <c r="BW141" s="147">
        <f t="shared" si="58"/>
        <v>31</v>
      </c>
      <c r="BX141" s="147">
        <f t="shared" si="59"/>
        <v>481</v>
      </c>
      <c r="BY141" s="147">
        <f t="shared" si="60"/>
        <v>62</v>
      </c>
      <c r="BZ141" s="147">
        <f t="shared" si="61"/>
        <v>21</v>
      </c>
      <c r="CA141" s="148">
        <f t="shared" si="62"/>
        <v>1</v>
      </c>
      <c r="CB141" s="296" t="s">
        <v>272</v>
      </c>
      <c r="CC141" s="324" t="s">
        <v>917</v>
      </c>
      <c r="CD141" s="298" t="s">
        <v>918</v>
      </c>
      <c r="CE141" s="300">
        <v>8532.381489119245</v>
      </c>
      <c r="CF141" s="149">
        <v>437</v>
      </c>
      <c r="CG141" s="149">
        <v>27</v>
      </c>
      <c r="CH141" s="144">
        <v>417</v>
      </c>
      <c r="CI141" s="144">
        <v>27</v>
      </c>
      <c r="CJ141" s="144">
        <v>20</v>
      </c>
      <c r="CK141" s="144">
        <v>0</v>
      </c>
      <c r="CL141" s="150">
        <f t="shared" si="63"/>
        <v>44</v>
      </c>
      <c r="CM141" s="150">
        <f t="shared" si="64"/>
        <v>4</v>
      </c>
      <c r="CN141" s="300">
        <v>8660.073415420631</v>
      </c>
      <c r="CO141" s="286">
        <v>6886.775366474095</v>
      </c>
      <c r="CP141" s="148">
        <f t="shared" si="57"/>
        <v>1</v>
      </c>
      <c r="CQ141" s="151" t="s">
        <v>34</v>
      </c>
      <c r="CR141" s="151" t="s">
        <v>918</v>
      </c>
      <c r="CS141" s="151" t="s">
        <v>1151</v>
      </c>
      <c r="CT141" s="151" t="s">
        <v>272</v>
      </c>
      <c r="CU141" s="151" t="s">
        <v>1347</v>
      </c>
      <c r="CV141" s="152">
        <v>108</v>
      </c>
      <c r="CW141" s="153">
        <v>1</v>
      </c>
      <c r="CX141" s="153">
        <v>6</v>
      </c>
      <c r="CY141" s="153">
        <v>12</v>
      </c>
      <c r="CZ141" s="153">
        <v>0</v>
      </c>
      <c r="DA141" s="154">
        <v>12</v>
      </c>
      <c r="DB141" s="155">
        <v>243</v>
      </c>
      <c r="DC141" s="156">
        <v>5</v>
      </c>
      <c r="DD141" s="156">
        <v>18</v>
      </c>
      <c r="DE141" s="156">
        <v>27</v>
      </c>
      <c r="DF141" s="156">
        <v>2</v>
      </c>
      <c r="DG141" s="156">
        <v>0</v>
      </c>
      <c r="DH141" s="156">
        <v>0</v>
      </c>
      <c r="DI141" s="157">
        <v>29</v>
      </c>
      <c r="DJ141" s="158">
        <v>116</v>
      </c>
      <c r="DK141" s="159">
        <v>4</v>
      </c>
      <c r="DL141" s="159">
        <v>8</v>
      </c>
      <c r="DM141" s="159">
        <v>13</v>
      </c>
      <c r="DN141" s="159">
        <v>2</v>
      </c>
      <c r="DO141" s="159">
        <v>0</v>
      </c>
      <c r="DP141" s="159">
        <v>0</v>
      </c>
      <c r="DQ141" s="160">
        <v>15</v>
      </c>
      <c r="DR141" s="161">
        <v>0</v>
      </c>
      <c r="DS141" s="162">
        <v>0</v>
      </c>
      <c r="DT141" s="162">
        <v>0</v>
      </c>
      <c r="DU141" s="162">
        <v>0</v>
      </c>
      <c r="DV141" s="162">
        <v>0</v>
      </c>
      <c r="DW141" s="163">
        <v>0</v>
      </c>
      <c r="DX141" s="164">
        <v>467</v>
      </c>
      <c r="DY141" s="165">
        <v>10</v>
      </c>
      <c r="DZ141" s="165">
        <v>32</v>
      </c>
      <c r="EA141" s="166">
        <v>52</v>
      </c>
      <c r="EB141" s="166">
        <v>4</v>
      </c>
      <c r="EC141" s="166">
        <v>0</v>
      </c>
      <c r="ED141" s="166">
        <v>0</v>
      </c>
      <c r="EE141" s="167">
        <v>56</v>
      </c>
      <c r="EF141" s="168"/>
      <c r="EG141" s="168"/>
      <c r="EH141" s="169"/>
      <c r="EI141" s="169"/>
      <c r="EJ141" s="169"/>
      <c r="EK141" s="169"/>
      <c r="EL141" s="169"/>
      <c r="EM141" s="169"/>
      <c r="EN141" s="169"/>
      <c r="EO141" s="169"/>
      <c r="EP141" s="169"/>
      <c r="EQ141" s="169"/>
      <c r="ER141" s="169"/>
      <c r="ES141" s="169"/>
      <c r="ET141" s="170">
        <v>1762.228410600125</v>
      </c>
      <c r="EU141" s="170">
        <v>3715.392885066025</v>
      </c>
      <c r="EV141" s="171">
        <v>5477.62129566615</v>
      </c>
      <c r="EW141" s="168">
        <v>1</v>
      </c>
      <c r="EX141" s="168">
        <v>1</v>
      </c>
      <c r="EY141" s="168">
        <v>1</v>
      </c>
      <c r="EZ141" s="168">
        <v>1</v>
      </c>
      <c r="FA141" s="172">
        <f t="shared" si="65"/>
        <v>-14</v>
      </c>
      <c r="FB141" s="172">
        <f t="shared" si="66"/>
        <v>1</v>
      </c>
      <c r="FC141" s="286">
        <f>(CO141+FA141*Foglio1!$L$17+Foglio1!$I$17*base!FB141)*(1-Foglio1!$L$27)</f>
        <v>5353.897237331936</v>
      </c>
      <c r="FD141" s="212"/>
      <c r="FE141" s="212"/>
      <c r="FF141" s="212"/>
      <c r="FH141" s="212"/>
      <c r="FI141" s="212"/>
      <c r="FJ141" s="212"/>
      <c r="FK141" s="212"/>
      <c r="FL141" s="212"/>
      <c r="FM141" s="212"/>
      <c r="FN141" s="212"/>
      <c r="FO141" s="212"/>
      <c r="FP141" s="212"/>
      <c r="FQ141" s="212"/>
      <c r="FR141" s="212"/>
      <c r="FS141" s="212"/>
      <c r="FT141" s="212"/>
      <c r="FU141" s="212"/>
      <c r="FV141" s="212"/>
      <c r="FW141" s="212"/>
    </row>
    <row r="142" spans="1:179" s="213" customFormat="1" ht="24.75" customHeight="1">
      <c r="A142" s="145">
        <v>135</v>
      </c>
      <c r="B142" s="319" t="str">
        <f aca="true" t="shared" si="71" ref="B142:B187">MID(D142,3,2)</f>
        <v>EE</v>
      </c>
      <c r="C142" s="319" t="s">
        <v>214</v>
      </c>
      <c r="D142" s="320" t="s">
        <v>274</v>
      </c>
      <c r="E142" s="321" t="s">
        <v>693</v>
      </c>
      <c r="F142" s="321" t="s">
        <v>275</v>
      </c>
      <c r="G142" s="322">
        <v>10</v>
      </c>
      <c r="H142" s="322">
        <v>228</v>
      </c>
      <c r="I142" s="322">
        <v>20</v>
      </c>
      <c r="J142" s="322">
        <v>1</v>
      </c>
      <c r="K142" s="322">
        <f t="shared" si="67"/>
        <v>21</v>
      </c>
      <c r="L142" s="322">
        <v>22</v>
      </c>
      <c r="M142" s="322">
        <v>446</v>
      </c>
      <c r="N142" s="322">
        <v>42</v>
      </c>
      <c r="O142" s="322">
        <v>3</v>
      </c>
      <c r="P142" s="322">
        <f t="shared" si="68"/>
        <v>45</v>
      </c>
      <c r="Q142" s="322"/>
      <c r="R142" s="322"/>
      <c r="S142" s="322"/>
      <c r="T142" s="322"/>
      <c r="U142" s="322"/>
      <c r="V142" s="322">
        <v>21</v>
      </c>
      <c r="W142" s="322">
        <v>10</v>
      </c>
      <c r="X142" s="322">
        <v>230</v>
      </c>
      <c r="Y142" s="322">
        <v>22</v>
      </c>
      <c r="Z142" s="322">
        <v>3</v>
      </c>
      <c r="AA142" s="322">
        <f t="shared" si="69"/>
        <v>25</v>
      </c>
      <c r="AB142" s="322">
        <v>22</v>
      </c>
      <c r="AC142" s="322">
        <v>458</v>
      </c>
      <c r="AD142" s="322">
        <v>45</v>
      </c>
      <c r="AE142" s="322">
        <v>5</v>
      </c>
      <c r="AF142" s="322">
        <f t="shared" si="70"/>
        <v>50</v>
      </c>
      <c r="AG142" s="322"/>
      <c r="AH142" s="322"/>
      <c r="AI142" s="322"/>
      <c r="AJ142" s="322"/>
      <c r="AK142" s="322"/>
      <c r="AL142" s="322">
        <v>21</v>
      </c>
      <c r="AM142" s="322"/>
      <c r="AN142" s="322"/>
      <c r="AO142" s="323"/>
      <c r="AP142" s="323"/>
      <c r="AQ142" s="323"/>
      <c r="AR142" s="323"/>
      <c r="AS142" s="323"/>
      <c r="AT142" s="323"/>
      <c r="AU142" s="323"/>
      <c r="AV142" s="323"/>
      <c r="AW142" s="323"/>
      <c r="AX142" s="323"/>
      <c r="AY142" s="323"/>
      <c r="AZ142" s="323"/>
      <c r="BA142" s="323"/>
      <c r="BB142" s="323"/>
      <c r="BC142" s="323"/>
      <c r="BD142" s="323"/>
      <c r="BE142" s="323"/>
      <c r="BF142" s="323"/>
      <c r="BG142" s="323"/>
      <c r="BH142" s="323"/>
      <c r="BI142" s="323"/>
      <c r="BJ142" s="323"/>
      <c r="BK142" s="323"/>
      <c r="BL142" s="323"/>
      <c r="BM142" s="323"/>
      <c r="BN142" s="323"/>
      <c r="BO142" s="323"/>
      <c r="BP142" s="323"/>
      <c r="BQ142" s="323"/>
      <c r="BR142" s="323"/>
      <c r="BS142" s="323"/>
      <c r="BT142" s="323"/>
      <c r="BU142" s="323"/>
      <c r="BV142" s="323"/>
      <c r="BW142" s="147">
        <f t="shared" si="58"/>
        <v>32</v>
      </c>
      <c r="BX142" s="147">
        <f t="shared" si="59"/>
        <v>688</v>
      </c>
      <c r="BY142" s="147">
        <f t="shared" si="60"/>
        <v>75</v>
      </c>
      <c r="BZ142" s="147">
        <f t="shared" si="61"/>
        <v>21</v>
      </c>
      <c r="CA142" s="148">
        <f t="shared" si="62"/>
        <v>1</v>
      </c>
      <c r="CB142" s="296" t="s">
        <v>274</v>
      </c>
      <c r="CC142" s="324" t="s">
        <v>907</v>
      </c>
      <c r="CD142" s="298" t="s">
        <v>908</v>
      </c>
      <c r="CE142" s="300">
        <v>10486.107346893124</v>
      </c>
      <c r="CF142" s="149">
        <v>706</v>
      </c>
      <c r="CG142" s="149">
        <v>34</v>
      </c>
      <c r="CH142" s="144">
        <v>708</v>
      </c>
      <c r="CI142" s="144">
        <v>32</v>
      </c>
      <c r="CJ142" s="144">
        <v>-2</v>
      </c>
      <c r="CK142" s="144">
        <v>2</v>
      </c>
      <c r="CL142" s="150">
        <f t="shared" si="63"/>
        <v>-18</v>
      </c>
      <c r="CM142" s="150">
        <f t="shared" si="64"/>
        <v>-2</v>
      </c>
      <c r="CN142" s="300">
        <v>11039.190025972266</v>
      </c>
      <c r="CO142" s="286">
        <v>7720.776452100182</v>
      </c>
      <c r="CP142" s="148">
        <f t="shared" si="57"/>
        <v>1</v>
      </c>
      <c r="CQ142" s="151" t="s">
        <v>34</v>
      </c>
      <c r="CR142" s="151" t="s">
        <v>908</v>
      </c>
      <c r="CS142" s="151" t="s">
        <v>1251</v>
      </c>
      <c r="CT142" s="151" t="s">
        <v>274</v>
      </c>
      <c r="CU142" s="151" t="s">
        <v>908</v>
      </c>
      <c r="CV142" s="152">
        <v>234</v>
      </c>
      <c r="CW142" s="153">
        <v>5</v>
      </c>
      <c r="CX142" s="153">
        <v>10</v>
      </c>
      <c r="CY142" s="153">
        <v>20</v>
      </c>
      <c r="CZ142" s="153">
        <v>2</v>
      </c>
      <c r="DA142" s="154">
        <v>22</v>
      </c>
      <c r="DB142" s="155">
        <v>454</v>
      </c>
      <c r="DC142" s="156">
        <v>10</v>
      </c>
      <c r="DD142" s="156">
        <v>22</v>
      </c>
      <c r="DE142" s="156">
        <v>41</v>
      </c>
      <c r="DF142" s="156">
        <v>6</v>
      </c>
      <c r="DG142" s="156">
        <v>0</v>
      </c>
      <c r="DH142" s="156">
        <v>0</v>
      </c>
      <c r="DI142" s="157">
        <v>47</v>
      </c>
      <c r="DJ142" s="158">
        <v>0</v>
      </c>
      <c r="DK142" s="159">
        <v>0</v>
      </c>
      <c r="DL142" s="159">
        <v>0</v>
      </c>
      <c r="DM142" s="159">
        <v>0</v>
      </c>
      <c r="DN142" s="159">
        <v>0</v>
      </c>
      <c r="DO142" s="159">
        <v>0</v>
      </c>
      <c r="DP142" s="159">
        <v>0</v>
      </c>
      <c r="DQ142" s="160">
        <v>0</v>
      </c>
      <c r="DR142" s="161">
        <v>0</v>
      </c>
      <c r="DS142" s="162">
        <v>0</v>
      </c>
      <c r="DT142" s="162">
        <v>0</v>
      </c>
      <c r="DU142" s="162">
        <v>0</v>
      </c>
      <c r="DV142" s="162">
        <v>0</v>
      </c>
      <c r="DW142" s="163">
        <v>0</v>
      </c>
      <c r="DX142" s="164">
        <v>688</v>
      </c>
      <c r="DY142" s="165">
        <v>15</v>
      </c>
      <c r="DZ142" s="165">
        <v>32</v>
      </c>
      <c r="EA142" s="166">
        <v>61</v>
      </c>
      <c r="EB142" s="166">
        <v>8</v>
      </c>
      <c r="EC142" s="166">
        <v>0</v>
      </c>
      <c r="ED142" s="166">
        <v>0</v>
      </c>
      <c r="EE142" s="167">
        <v>69</v>
      </c>
      <c r="EF142" s="168"/>
      <c r="EG142" s="168"/>
      <c r="EH142" s="169"/>
      <c r="EI142" s="169"/>
      <c r="EJ142" s="169"/>
      <c r="EK142" s="169"/>
      <c r="EL142" s="169"/>
      <c r="EM142" s="169"/>
      <c r="EN142" s="169"/>
      <c r="EO142" s="169"/>
      <c r="EP142" s="169"/>
      <c r="EQ142" s="169"/>
      <c r="ER142" s="169"/>
      <c r="ES142" s="169"/>
      <c r="ET142" s="170">
        <v>2367.4743547805865</v>
      </c>
      <c r="EU142" s="170">
        <v>3352.6296744251067</v>
      </c>
      <c r="EV142" s="171">
        <v>5720.104029205693</v>
      </c>
      <c r="EW142" s="168">
        <v>1</v>
      </c>
      <c r="EX142" s="168">
        <v>1</v>
      </c>
      <c r="EY142" s="168">
        <v>1</v>
      </c>
      <c r="EZ142" s="168">
        <v>1</v>
      </c>
      <c r="FA142" s="172">
        <f t="shared" si="65"/>
        <v>0</v>
      </c>
      <c r="FB142" s="172">
        <f t="shared" si="66"/>
        <v>0</v>
      </c>
      <c r="FC142" s="286">
        <f>(CO142+FA142*Foglio1!$L$17+Foglio1!$I$17*base!FB142)*(1-Foglio1!$L$27)</f>
        <v>5946.603017541531</v>
      </c>
      <c r="FD142" s="212"/>
      <c r="FE142" s="212"/>
      <c r="FF142" s="212"/>
      <c r="FH142" s="212"/>
      <c r="FI142" s="212"/>
      <c r="FJ142" s="212"/>
      <c r="FK142" s="212"/>
      <c r="FL142" s="212"/>
      <c r="FM142" s="212"/>
      <c r="FN142" s="212"/>
      <c r="FO142" s="212"/>
      <c r="FP142" s="212"/>
      <c r="FQ142" s="212"/>
      <c r="FR142" s="212"/>
      <c r="FS142" s="212"/>
      <c r="FT142" s="212"/>
      <c r="FU142" s="212"/>
      <c r="FV142" s="212"/>
      <c r="FW142" s="212"/>
    </row>
    <row r="143" spans="1:179" s="213" customFormat="1" ht="24.75" customHeight="1">
      <c r="A143" s="145">
        <v>136</v>
      </c>
      <c r="B143" s="319" t="str">
        <f t="shared" si="71"/>
        <v>IC</v>
      </c>
      <c r="C143" s="319" t="s">
        <v>214</v>
      </c>
      <c r="D143" s="320" t="s">
        <v>276</v>
      </c>
      <c r="E143" s="321" t="s">
        <v>694</v>
      </c>
      <c r="F143" s="321" t="s">
        <v>275</v>
      </c>
      <c r="G143" s="322">
        <v>2</v>
      </c>
      <c r="H143" s="322">
        <v>35</v>
      </c>
      <c r="I143" s="322">
        <v>4</v>
      </c>
      <c r="J143" s="322">
        <v>0</v>
      </c>
      <c r="K143" s="322">
        <f t="shared" si="67"/>
        <v>4</v>
      </c>
      <c r="L143" s="322">
        <v>5</v>
      </c>
      <c r="M143" s="322">
        <v>82</v>
      </c>
      <c r="N143" s="322">
        <v>7</v>
      </c>
      <c r="O143" s="322">
        <v>1</v>
      </c>
      <c r="P143" s="322">
        <f t="shared" si="68"/>
        <v>8</v>
      </c>
      <c r="Q143" s="322">
        <v>18</v>
      </c>
      <c r="R143" s="322">
        <v>386</v>
      </c>
      <c r="S143" s="322">
        <v>34</v>
      </c>
      <c r="T143" s="322">
        <v>5</v>
      </c>
      <c r="U143" s="322">
        <f aca="true" t="shared" si="72" ref="U143:U152">SUM(S143:T143)</f>
        <v>39</v>
      </c>
      <c r="V143" s="322">
        <v>17</v>
      </c>
      <c r="W143" s="322">
        <v>2</v>
      </c>
      <c r="X143" s="322">
        <v>38</v>
      </c>
      <c r="Y143" s="322">
        <v>4</v>
      </c>
      <c r="Z143" s="322">
        <v>1</v>
      </c>
      <c r="AA143" s="322">
        <f t="shared" si="69"/>
        <v>5</v>
      </c>
      <c r="AB143" s="322">
        <v>5</v>
      </c>
      <c r="AC143" s="322">
        <v>80</v>
      </c>
      <c r="AD143" s="322">
        <v>7</v>
      </c>
      <c r="AE143" s="322">
        <v>1</v>
      </c>
      <c r="AF143" s="322">
        <f t="shared" si="70"/>
        <v>8</v>
      </c>
      <c r="AG143" s="322">
        <v>18</v>
      </c>
      <c r="AH143" s="322">
        <v>386</v>
      </c>
      <c r="AI143" s="322">
        <v>45</v>
      </c>
      <c r="AJ143" s="322">
        <v>5</v>
      </c>
      <c r="AK143" s="322">
        <f aca="true" t="shared" si="73" ref="AK143:AK152">SUM(AI143:AJ143)</f>
        <v>50</v>
      </c>
      <c r="AL143" s="322">
        <v>17</v>
      </c>
      <c r="AM143" s="322"/>
      <c r="AN143" s="322"/>
      <c r="AO143" s="323"/>
      <c r="AP143" s="323"/>
      <c r="AQ143" s="323"/>
      <c r="AR143" s="323"/>
      <c r="AS143" s="323"/>
      <c r="AT143" s="323"/>
      <c r="AU143" s="323"/>
      <c r="AV143" s="323"/>
      <c r="AW143" s="323"/>
      <c r="AX143" s="323"/>
      <c r="AY143" s="323"/>
      <c r="AZ143" s="323"/>
      <c r="BA143" s="323"/>
      <c r="BB143" s="323"/>
      <c r="BC143" s="323"/>
      <c r="BD143" s="323"/>
      <c r="BE143" s="323"/>
      <c r="BF143" s="323"/>
      <c r="BG143" s="323"/>
      <c r="BH143" s="323"/>
      <c r="BI143" s="323"/>
      <c r="BJ143" s="323"/>
      <c r="BK143" s="323"/>
      <c r="BL143" s="323"/>
      <c r="BM143" s="323"/>
      <c r="BN143" s="323"/>
      <c r="BO143" s="323"/>
      <c r="BP143" s="323"/>
      <c r="BQ143" s="323"/>
      <c r="BR143" s="323"/>
      <c r="BS143" s="323"/>
      <c r="BT143" s="323"/>
      <c r="BU143" s="323"/>
      <c r="BV143" s="323"/>
      <c r="BW143" s="147">
        <f t="shared" si="58"/>
        <v>25</v>
      </c>
      <c r="BX143" s="147">
        <f t="shared" si="59"/>
        <v>504</v>
      </c>
      <c r="BY143" s="147">
        <f t="shared" si="60"/>
        <v>63</v>
      </c>
      <c r="BZ143" s="147">
        <f t="shared" si="61"/>
        <v>17</v>
      </c>
      <c r="CA143" s="148">
        <f t="shared" si="62"/>
        <v>1</v>
      </c>
      <c r="CB143" s="296" t="s">
        <v>276</v>
      </c>
      <c r="CC143" s="324" t="s">
        <v>923</v>
      </c>
      <c r="CD143" s="298" t="s">
        <v>908</v>
      </c>
      <c r="CE143" s="300">
        <v>10087.99971393595</v>
      </c>
      <c r="CF143" s="149">
        <v>527</v>
      </c>
      <c r="CG143" s="149">
        <v>25</v>
      </c>
      <c r="CH143" s="144">
        <v>525</v>
      </c>
      <c r="CI143" s="144">
        <v>25</v>
      </c>
      <c r="CJ143" s="144">
        <v>2</v>
      </c>
      <c r="CK143" s="144">
        <v>0</v>
      </c>
      <c r="CL143" s="150">
        <f t="shared" si="63"/>
        <v>-23</v>
      </c>
      <c r="CM143" s="150">
        <f t="shared" si="64"/>
        <v>0</v>
      </c>
      <c r="CN143" s="300">
        <v>9994.918178843724</v>
      </c>
      <c r="CO143" s="286">
        <v>7167.396538781466</v>
      </c>
      <c r="CP143" s="148">
        <f t="shared" si="57"/>
        <v>1</v>
      </c>
      <c r="CQ143" s="151" t="s">
        <v>34</v>
      </c>
      <c r="CR143" s="151" t="s">
        <v>908</v>
      </c>
      <c r="CS143" s="151" t="s">
        <v>1151</v>
      </c>
      <c r="CT143" s="151" t="s">
        <v>276</v>
      </c>
      <c r="CU143" s="151" t="s">
        <v>1348</v>
      </c>
      <c r="CV143" s="152">
        <v>35</v>
      </c>
      <c r="CW143" s="153">
        <v>0</v>
      </c>
      <c r="CX143" s="153">
        <v>2</v>
      </c>
      <c r="CY143" s="153">
        <v>4</v>
      </c>
      <c r="CZ143" s="153">
        <v>0</v>
      </c>
      <c r="DA143" s="154">
        <v>4</v>
      </c>
      <c r="DB143" s="155">
        <v>86</v>
      </c>
      <c r="DC143" s="156">
        <v>3</v>
      </c>
      <c r="DD143" s="156">
        <v>5</v>
      </c>
      <c r="DE143" s="156">
        <v>8</v>
      </c>
      <c r="DF143" s="156">
        <v>2</v>
      </c>
      <c r="DG143" s="156">
        <v>0</v>
      </c>
      <c r="DH143" s="156">
        <v>0</v>
      </c>
      <c r="DI143" s="157">
        <v>10</v>
      </c>
      <c r="DJ143" s="158">
        <v>367</v>
      </c>
      <c r="DK143" s="159">
        <v>10</v>
      </c>
      <c r="DL143" s="159">
        <v>17</v>
      </c>
      <c r="DM143" s="159">
        <v>33</v>
      </c>
      <c r="DN143" s="159">
        <v>5</v>
      </c>
      <c r="DO143" s="159">
        <v>0</v>
      </c>
      <c r="DP143" s="159">
        <v>0</v>
      </c>
      <c r="DQ143" s="160">
        <v>38</v>
      </c>
      <c r="DR143" s="161">
        <v>0</v>
      </c>
      <c r="DS143" s="162">
        <v>0</v>
      </c>
      <c r="DT143" s="162">
        <v>0</v>
      </c>
      <c r="DU143" s="162">
        <v>0</v>
      </c>
      <c r="DV143" s="162">
        <v>0</v>
      </c>
      <c r="DW143" s="163">
        <v>0</v>
      </c>
      <c r="DX143" s="164">
        <v>488</v>
      </c>
      <c r="DY143" s="165">
        <v>13</v>
      </c>
      <c r="DZ143" s="165">
        <v>24</v>
      </c>
      <c r="EA143" s="166">
        <v>45</v>
      </c>
      <c r="EB143" s="166">
        <v>7</v>
      </c>
      <c r="EC143" s="166">
        <v>0</v>
      </c>
      <c r="ED143" s="166">
        <v>0</v>
      </c>
      <c r="EE143" s="167">
        <v>52</v>
      </c>
      <c r="EF143" s="168"/>
      <c r="EG143" s="168"/>
      <c r="EH143" s="169"/>
      <c r="EI143" s="169"/>
      <c r="EJ143" s="169"/>
      <c r="EK143" s="169"/>
      <c r="EL143" s="169"/>
      <c r="EM143" s="169"/>
      <c r="EN143" s="169"/>
      <c r="EO143" s="169"/>
      <c r="EP143" s="169"/>
      <c r="EQ143" s="169"/>
      <c r="ER143" s="169"/>
      <c r="ES143" s="169"/>
      <c r="ET143" s="170">
        <v>2157.1106961951537</v>
      </c>
      <c r="EU143" s="170">
        <v>3327.9788261766407</v>
      </c>
      <c r="EV143" s="171">
        <v>5485.089522371794</v>
      </c>
      <c r="EW143" s="168">
        <v>1</v>
      </c>
      <c r="EX143" s="168">
        <v>1</v>
      </c>
      <c r="EY143" s="168">
        <v>1</v>
      </c>
      <c r="EZ143" s="168">
        <v>1</v>
      </c>
      <c r="FA143" s="172">
        <f t="shared" si="65"/>
        <v>-16</v>
      </c>
      <c r="FB143" s="172">
        <f t="shared" si="66"/>
        <v>-1</v>
      </c>
      <c r="FC143" s="286">
        <f>(CO143+FA143*Foglio1!$L$17+Foglio1!$I$17*base!FB143)*(1-Foglio1!$L$27)</f>
        <v>5382.361596272176</v>
      </c>
      <c r="FD143" s="212"/>
      <c r="FE143" s="212"/>
      <c r="FF143" s="212"/>
      <c r="FH143" s="212"/>
      <c r="FI143" s="212"/>
      <c r="FJ143" s="212"/>
      <c r="FK143" s="212"/>
      <c r="FL143" s="212"/>
      <c r="FM143" s="212"/>
      <c r="FN143" s="212"/>
      <c r="FO143" s="212"/>
      <c r="FP143" s="212"/>
      <c r="FQ143" s="212"/>
      <c r="FR143" s="212"/>
      <c r="FS143" s="212"/>
      <c r="FT143" s="212"/>
      <c r="FU143" s="212"/>
      <c r="FV143" s="212"/>
      <c r="FW143" s="212"/>
    </row>
    <row r="144" spans="1:179" s="213" customFormat="1" ht="24.75" customHeight="1">
      <c r="A144" s="145">
        <v>137</v>
      </c>
      <c r="B144" s="319" t="str">
        <f t="shared" si="71"/>
        <v>IC</v>
      </c>
      <c r="C144" s="319" t="s">
        <v>214</v>
      </c>
      <c r="D144" s="320" t="s">
        <v>277</v>
      </c>
      <c r="E144" s="321" t="s">
        <v>695</v>
      </c>
      <c r="F144" s="321" t="s">
        <v>278</v>
      </c>
      <c r="G144" s="322">
        <v>6</v>
      </c>
      <c r="H144" s="322">
        <v>120</v>
      </c>
      <c r="I144" s="322">
        <v>12</v>
      </c>
      <c r="J144" s="322">
        <v>0</v>
      </c>
      <c r="K144" s="322">
        <f t="shared" si="67"/>
        <v>12</v>
      </c>
      <c r="L144" s="322">
        <v>20</v>
      </c>
      <c r="M144" s="322">
        <v>265</v>
      </c>
      <c r="N144" s="322">
        <v>32</v>
      </c>
      <c r="O144" s="322">
        <v>1</v>
      </c>
      <c r="P144" s="322">
        <f t="shared" si="68"/>
        <v>33</v>
      </c>
      <c r="Q144" s="322">
        <v>13</v>
      </c>
      <c r="R144" s="322">
        <v>169</v>
      </c>
      <c r="S144" s="322">
        <v>18</v>
      </c>
      <c r="T144" s="322">
        <v>1</v>
      </c>
      <c r="U144" s="322">
        <f t="shared" si="72"/>
        <v>19</v>
      </c>
      <c r="V144" s="322">
        <v>24</v>
      </c>
      <c r="W144" s="322">
        <v>6</v>
      </c>
      <c r="X144" s="322">
        <v>126</v>
      </c>
      <c r="Y144" s="322">
        <v>14</v>
      </c>
      <c r="Z144" s="322">
        <v>1</v>
      </c>
      <c r="AA144" s="322">
        <f t="shared" si="69"/>
        <v>15</v>
      </c>
      <c r="AB144" s="322">
        <v>19</v>
      </c>
      <c r="AC144" s="322">
        <v>266</v>
      </c>
      <c r="AD144" s="322">
        <v>33</v>
      </c>
      <c r="AE144" s="322">
        <v>2</v>
      </c>
      <c r="AF144" s="322">
        <f t="shared" si="70"/>
        <v>35</v>
      </c>
      <c r="AG144" s="322">
        <v>12</v>
      </c>
      <c r="AH144" s="322">
        <v>167</v>
      </c>
      <c r="AI144" s="322">
        <v>28</v>
      </c>
      <c r="AJ144" s="322">
        <v>2</v>
      </c>
      <c r="AK144" s="322">
        <f t="shared" si="73"/>
        <v>30</v>
      </c>
      <c r="AL144" s="322">
        <v>24</v>
      </c>
      <c r="AM144" s="322"/>
      <c r="AN144" s="322"/>
      <c r="AO144" s="323"/>
      <c r="AP144" s="323"/>
      <c r="AQ144" s="323"/>
      <c r="AR144" s="323"/>
      <c r="AS144" s="323"/>
      <c r="AT144" s="323"/>
      <c r="AU144" s="323"/>
      <c r="AV144" s="323"/>
      <c r="AW144" s="323"/>
      <c r="AX144" s="323"/>
      <c r="AY144" s="323"/>
      <c r="AZ144" s="323"/>
      <c r="BA144" s="323"/>
      <c r="BB144" s="323"/>
      <c r="BC144" s="323"/>
      <c r="BD144" s="323"/>
      <c r="BE144" s="323"/>
      <c r="BF144" s="323"/>
      <c r="BG144" s="323"/>
      <c r="BH144" s="323"/>
      <c r="BI144" s="323"/>
      <c r="BJ144" s="323"/>
      <c r="BK144" s="323"/>
      <c r="BL144" s="323"/>
      <c r="BM144" s="323"/>
      <c r="BN144" s="323"/>
      <c r="BO144" s="323"/>
      <c r="BP144" s="323"/>
      <c r="BQ144" s="323"/>
      <c r="BR144" s="323"/>
      <c r="BS144" s="323"/>
      <c r="BT144" s="323"/>
      <c r="BU144" s="323"/>
      <c r="BV144" s="323"/>
      <c r="BW144" s="147">
        <f t="shared" si="58"/>
        <v>37</v>
      </c>
      <c r="BX144" s="147">
        <f t="shared" si="59"/>
        <v>559</v>
      </c>
      <c r="BY144" s="147">
        <f t="shared" si="60"/>
        <v>80</v>
      </c>
      <c r="BZ144" s="147">
        <f t="shared" si="61"/>
        <v>24</v>
      </c>
      <c r="CA144" s="148">
        <f t="shared" si="62"/>
        <v>1</v>
      </c>
      <c r="CB144" s="296" t="s">
        <v>277</v>
      </c>
      <c r="CC144" s="324" t="s">
        <v>913</v>
      </c>
      <c r="CD144" s="298" t="s">
        <v>914</v>
      </c>
      <c r="CE144" s="300">
        <v>12416.524848294453</v>
      </c>
      <c r="CF144" s="149">
        <v>565</v>
      </c>
      <c r="CG144" s="149">
        <v>41</v>
      </c>
      <c r="CH144" s="144">
        <v>588</v>
      </c>
      <c r="CI144" s="144">
        <v>40</v>
      </c>
      <c r="CJ144" s="144">
        <v>-23</v>
      </c>
      <c r="CK144" s="144">
        <v>1</v>
      </c>
      <c r="CL144" s="150">
        <f t="shared" si="63"/>
        <v>-6</v>
      </c>
      <c r="CM144" s="150">
        <f t="shared" si="64"/>
        <v>-4</v>
      </c>
      <c r="CN144" s="300">
        <v>12362.801379806451</v>
      </c>
      <c r="CO144" s="286">
        <v>8502.200912564276</v>
      </c>
      <c r="CP144" s="148">
        <f t="shared" si="57"/>
        <v>1</v>
      </c>
      <c r="CQ144" s="151" t="s">
        <v>34</v>
      </c>
      <c r="CR144" s="151" t="s">
        <v>914</v>
      </c>
      <c r="CS144" s="151" t="s">
        <v>1151</v>
      </c>
      <c r="CT144" s="151" t="s">
        <v>277</v>
      </c>
      <c r="CU144" s="151" t="s">
        <v>1349</v>
      </c>
      <c r="CV144" s="152">
        <v>115</v>
      </c>
      <c r="CW144" s="153">
        <v>0</v>
      </c>
      <c r="CX144" s="153">
        <v>6</v>
      </c>
      <c r="CY144" s="153">
        <v>12</v>
      </c>
      <c r="CZ144" s="153">
        <v>0</v>
      </c>
      <c r="DA144" s="154">
        <v>12</v>
      </c>
      <c r="DB144" s="155">
        <v>262</v>
      </c>
      <c r="DC144" s="156">
        <v>11</v>
      </c>
      <c r="DD144" s="156">
        <v>19</v>
      </c>
      <c r="DE144" s="156">
        <v>29</v>
      </c>
      <c r="DF144" s="156">
        <v>4</v>
      </c>
      <c r="DG144" s="156">
        <v>0</v>
      </c>
      <c r="DH144" s="156">
        <v>0</v>
      </c>
      <c r="DI144" s="157">
        <v>33</v>
      </c>
      <c r="DJ144" s="158">
        <v>166</v>
      </c>
      <c r="DK144" s="159">
        <v>2</v>
      </c>
      <c r="DL144" s="159">
        <v>13</v>
      </c>
      <c r="DM144" s="159">
        <v>18</v>
      </c>
      <c r="DN144" s="159">
        <v>1</v>
      </c>
      <c r="DO144" s="159">
        <v>0</v>
      </c>
      <c r="DP144" s="159">
        <v>0</v>
      </c>
      <c r="DQ144" s="160">
        <v>19</v>
      </c>
      <c r="DR144" s="161">
        <v>0</v>
      </c>
      <c r="DS144" s="162">
        <v>0</v>
      </c>
      <c r="DT144" s="162">
        <v>0</v>
      </c>
      <c r="DU144" s="162">
        <v>0</v>
      </c>
      <c r="DV144" s="162">
        <v>0</v>
      </c>
      <c r="DW144" s="163">
        <v>0</v>
      </c>
      <c r="DX144" s="164">
        <v>543</v>
      </c>
      <c r="DY144" s="165">
        <v>13</v>
      </c>
      <c r="DZ144" s="165">
        <v>38</v>
      </c>
      <c r="EA144" s="166">
        <v>59</v>
      </c>
      <c r="EB144" s="166">
        <v>5</v>
      </c>
      <c r="EC144" s="166">
        <v>0</v>
      </c>
      <c r="ED144" s="166">
        <v>0</v>
      </c>
      <c r="EE144" s="167">
        <v>64</v>
      </c>
      <c r="EF144" s="168"/>
      <c r="EG144" s="168"/>
      <c r="EH144" s="169"/>
      <c r="EI144" s="169"/>
      <c r="EJ144" s="169"/>
      <c r="EK144" s="169"/>
      <c r="EL144" s="169"/>
      <c r="EM144" s="169"/>
      <c r="EN144" s="169"/>
      <c r="EO144" s="169"/>
      <c r="EP144" s="169"/>
      <c r="EQ144" s="169"/>
      <c r="ER144" s="169"/>
      <c r="ES144" s="169"/>
      <c r="ET144" s="170">
        <v>2089.301589739832</v>
      </c>
      <c r="EU144" s="170">
        <v>4579.620194785028</v>
      </c>
      <c r="EV144" s="171">
        <v>6668.9217845248595</v>
      </c>
      <c r="EW144" s="168">
        <v>1</v>
      </c>
      <c r="EX144" s="168">
        <v>1</v>
      </c>
      <c r="EY144" s="168">
        <v>1</v>
      </c>
      <c r="EZ144" s="168">
        <v>1</v>
      </c>
      <c r="FA144" s="172">
        <f t="shared" si="65"/>
        <v>-16</v>
      </c>
      <c r="FB144" s="172">
        <f t="shared" si="66"/>
        <v>1</v>
      </c>
      <c r="FC144" s="286">
        <f>(CO144+FA144*Foglio1!$L$17+Foglio1!$I$17*base!FB144)*(1-Foglio1!$L$27)</f>
        <v>6592.219061740288</v>
      </c>
      <c r="FD144" s="212"/>
      <c r="FE144" s="212"/>
      <c r="FF144" s="212"/>
      <c r="FH144" s="212"/>
      <c r="FI144" s="212"/>
      <c r="FJ144" s="212"/>
      <c r="FK144" s="212"/>
      <c r="FL144" s="212"/>
      <c r="FM144" s="212"/>
      <c r="FN144" s="212"/>
      <c r="FO144" s="212"/>
      <c r="FP144" s="212"/>
      <c r="FQ144" s="212"/>
      <c r="FR144" s="212"/>
      <c r="FS144" s="212"/>
      <c r="FT144" s="212"/>
      <c r="FU144" s="212"/>
      <c r="FV144" s="212"/>
      <c r="FW144" s="212"/>
    </row>
    <row r="145" spans="1:179" s="213" customFormat="1" ht="24.75" customHeight="1">
      <c r="A145" s="145">
        <v>138</v>
      </c>
      <c r="B145" s="319" t="str">
        <f t="shared" si="71"/>
        <v>IC</v>
      </c>
      <c r="C145" s="319" t="s">
        <v>214</v>
      </c>
      <c r="D145" s="320" t="s">
        <v>279</v>
      </c>
      <c r="E145" s="321" t="s">
        <v>696</v>
      </c>
      <c r="F145" s="321" t="s">
        <v>280</v>
      </c>
      <c r="G145" s="322">
        <v>9</v>
      </c>
      <c r="H145" s="322">
        <v>232</v>
      </c>
      <c r="I145" s="322">
        <v>18</v>
      </c>
      <c r="J145" s="322">
        <v>2</v>
      </c>
      <c r="K145" s="322">
        <f t="shared" si="67"/>
        <v>20</v>
      </c>
      <c r="L145" s="322">
        <v>20</v>
      </c>
      <c r="M145" s="322">
        <v>405</v>
      </c>
      <c r="N145" s="322">
        <v>35</v>
      </c>
      <c r="O145" s="322">
        <v>3</v>
      </c>
      <c r="P145" s="322">
        <f t="shared" si="68"/>
        <v>38</v>
      </c>
      <c r="Q145" s="322">
        <v>13</v>
      </c>
      <c r="R145" s="322">
        <v>287</v>
      </c>
      <c r="S145" s="322">
        <v>23</v>
      </c>
      <c r="T145" s="322">
        <v>3</v>
      </c>
      <c r="U145" s="322">
        <f t="shared" si="72"/>
        <v>26</v>
      </c>
      <c r="V145" s="322">
        <v>24</v>
      </c>
      <c r="W145" s="322">
        <v>9</v>
      </c>
      <c r="X145" s="322">
        <v>234</v>
      </c>
      <c r="Y145" s="322">
        <v>19</v>
      </c>
      <c r="Z145" s="322">
        <v>2</v>
      </c>
      <c r="AA145" s="322">
        <f t="shared" si="69"/>
        <v>21</v>
      </c>
      <c r="AB145" s="322">
        <v>20</v>
      </c>
      <c r="AC145" s="322">
        <v>411</v>
      </c>
      <c r="AD145" s="322">
        <v>35</v>
      </c>
      <c r="AE145" s="322">
        <v>5</v>
      </c>
      <c r="AF145" s="322">
        <f t="shared" si="70"/>
        <v>40</v>
      </c>
      <c r="AG145" s="322">
        <v>13</v>
      </c>
      <c r="AH145" s="322">
        <v>286</v>
      </c>
      <c r="AI145" s="322">
        <v>29</v>
      </c>
      <c r="AJ145" s="322">
        <v>5</v>
      </c>
      <c r="AK145" s="322">
        <f t="shared" si="73"/>
        <v>34</v>
      </c>
      <c r="AL145" s="322">
        <v>24</v>
      </c>
      <c r="AM145" s="322"/>
      <c r="AN145" s="322"/>
      <c r="AO145" s="323"/>
      <c r="AP145" s="323"/>
      <c r="AQ145" s="323"/>
      <c r="AR145" s="323"/>
      <c r="AS145" s="323"/>
      <c r="AT145" s="323"/>
      <c r="AU145" s="323"/>
      <c r="AV145" s="323"/>
      <c r="AW145" s="323"/>
      <c r="AX145" s="323"/>
      <c r="AY145" s="323"/>
      <c r="AZ145" s="323"/>
      <c r="BA145" s="323"/>
      <c r="BB145" s="323"/>
      <c r="BC145" s="323"/>
      <c r="BD145" s="323"/>
      <c r="BE145" s="323"/>
      <c r="BF145" s="323"/>
      <c r="BG145" s="323"/>
      <c r="BH145" s="323"/>
      <c r="BI145" s="323"/>
      <c r="BJ145" s="323"/>
      <c r="BK145" s="323"/>
      <c r="BL145" s="323"/>
      <c r="BM145" s="323"/>
      <c r="BN145" s="323"/>
      <c r="BO145" s="323"/>
      <c r="BP145" s="323"/>
      <c r="BQ145" s="323"/>
      <c r="BR145" s="323"/>
      <c r="BS145" s="323"/>
      <c r="BT145" s="323"/>
      <c r="BU145" s="323"/>
      <c r="BV145" s="323"/>
      <c r="BW145" s="147">
        <f t="shared" si="58"/>
        <v>42</v>
      </c>
      <c r="BX145" s="147">
        <f t="shared" si="59"/>
        <v>931</v>
      </c>
      <c r="BY145" s="147">
        <f t="shared" si="60"/>
        <v>95</v>
      </c>
      <c r="BZ145" s="147">
        <f t="shared" si="61"/>
        <v>24</v>
      </c>
      <c r="CA145" s="148">
        <f t="shared" si="62"/>
        <v>1</v>
      </c>
      <c r="CB145" s="296" t="s">
        <v>279</v>
      </c>
      <c r="CC145" s="324" t="s">
        <v>933</v>
      </c>
      <c r="CD145" s="298" t="s">
        <v>934</v>
      </c>
      <c r="CE145" s="300">
        <v>16726.07740094408</v>
      </c>
      <c r="CF145" s="149">
        <v>1006</v>
      </c>
      <c r="CG145" s="149">
        <v>45</v>
      </c>
      <c r="CH145" s="144">
        <v>1009</v>
      </c>
      <c r="CI145" s="144">
        <v>46</v>
      </c>
      <c r="CJ145" s="144">
        <v>-3</v>
      </c>
      <c r="CK145" s="144">
        <v>-1</v>
      </c>
      <c r="CL145" s="150">
        <f t="shared" si="63"/>
        <v>-75</v>
      </c>
      <c r="CM145" s="150">
        <f t="shared" si="64"/>
        <v>-3</v>
      </c>
      <c r="CN145" s="300">
        <v>16152.623017256503</v>
      </c>
      <c r="CO145" s="286">
        <v>11112.363296536569</v>
      </c>
      <c r="CP145" s="148">
        <f t="shared" si="57"/>
        <v>1</v>
      </c>
      <c r="CQ145" s="151" t="s">
        <v>34</v>
      </c>
      <c r="CR145" s="151" t="s">
        <v>934</v>
      </c>
      <c r="CS145" s="151" t="s">
        <v>1151</v>
      </c>
      <c r="CT145" s="151" t="s">
        <v>279</v>
      </c>
      <c r="CU145" s="151" t="s">
        <v>1350</v>
      </c>
      <c r="CV145" s="152">
        <v>251</v>
      </c>
      <c r="CW145" s="153">
        <v>8</v>
      </c>
      <c r="CX145" s="153">
        <v>10</v>
      </c>
      <c r="CY145" s="153">
        <v>20</v>
      </c>
      <c r="CZ145" s="153">
        <v>3</v>
      </c>
      <c r="DA145" s="154">
        <v>23</v>
      </c>
      <c r="DB145" s="155">
        <v>415</v>
      </c>
      <c r="DC145" s="156">
        <v>11</v>
      </c>
      <c r="DD145" s="156">
        <v>21</v>
      </c>
      <c r="DE145" s="156">
        <v>36</v>
      </c>
      <c r="DF145" s="156">
        <v>4</v>
      </c>
      <c r="DG145" s="156">
        <v>0</v>
      </c>
      <c r="DH145" s="156">
        <v>0</v>
      </c>
      <c r="DI145" s="157">
        <v>40</v>
      </c>
      <c r="DJ145" s="158">
        <v>249</v>
      </c>
      <c r="DK145" s="159">
        <v>6</v>
      </c>
      <c r="DL145" s="159">
        <v>12</v>
      </c>
      <c r="DM145" s="159">
        <v>20</v>
      </c>
      <c r="DN145" s="159">
        <v>3</v>
      </c>
      <c r="DO145" s="159">
        <v>0</v>
      </c>
      <c r="DP145" s="159">
        <v>0</v>
      </c>
      <c r="DQ145" s="160">
        <v>23</v>
      </c>
      <c r="DR145" s="161">
        <v>0</v>
      </c>
      <c r="DS145" s="162">
        <v>0</v>
      </c>
      <c r="DT145" s="162">
        <v>0</v>
      </c>
      <c r="DU145" s="162">
        <v>0</v>
      </c>
      <c r="DV145" s="162">
        <v>0</v>
      </c>
      <c r="DW145" s="163">
        <v>0</v>
      </c>
      <c r="DX145" s="164">
        <v>915</v>
      </c>
      <c r="DY145" s="165">
        <v>25</v>
      </c>
      <c r="DZ145" s="165">
        <v>43</v>
      </c>
      <c r="EA145" s="166">
        <v>76</v>
      </c>
      <c r="EB145" s="166">
        <v>10</v>
      </c>
      <c r="EC145" s="166">
        <v>0</v>
      </c>
      <c r="ED145" s="166">
        <v>0</v>
      </c>
      <c r="EE145" s="167">
        <v>86</v>
      </c>
      <c r="EF145" s="168"/>
      <c r="EG145" s="168"/>
      <c r="EH145" s="169"/>
      <c r="EI145" s="169"/>
      <c r="EJ145" s="169"/>
      <c r="EK145" s="169"/>
      <c r="EL145" s="169"/>
      <c r="EM145" s="169"/>
      <c r="EN145" s="169"/>
      <c r="EO145" s="169"/>
      <c r="EP145" s="169"/>
      <c r="EQ145" s="169"/>
      <c r="ER145" s="169"/>
      <c r="ES145" s="169"/>
      <c r="ET145" s="170">
        <v>3460.0671958937796</v>
      </c>
      <c r="EU145" s="170">
        <v>5085.658121336369</v>
      </c>
      <c r="EV145" s="171">
        <v>8545.725317230148</v>
      </c>
      <c r="EW145" s="168">
        <v>1</v>
      </c>
      <c r="EX145" s="168">
        <v>1</v>
      </c>
      <c r="EY145" s="168">
        <v>1</v>
      </c>
      <c r="EZ145" s="168">
        <v>1</v>
      </c>
      <c r="FA145" s="172">
        <f t="shared" si="65"/>
        <v>-16</v>
      </c>
      <c r="FB145" s="172">
        <f t="shared" si="66"/>
        <v>1</v>
      </c>
      <c r="FC145" s="286">
        <f>(CO145+FA145*Foglio1!$L$17+Foglio1!$I$17*base!FB145)*(1-Foglio1!$L$27)</f>
        <v>8602.586750158582</v>
      </c>
      <c r="FD145" s="212"/>
      <c r="FE145" s="212"/>
      <c r="FF145" s="212"/>
      <c r="FH145" s="212"/>
      <c r="FI145" s="212"/>
      <c r="FJ145" s="212"/>
      <c r="FK145" s="212"/>
      <c r="FL145" s="212"/>
      <c r="FM145" s="212"/>
      <c r="FN145" s="212"/>
      <c r="FO145" s="212"/>
      <c r="FP145" s="212"/>
      <c r="FQ145" s="212"/>
      <c r="FR145" s="212"/>
      <c r="FS145" s="212"/>
      <c r="FT145" s="212"/>
      <c r="FU145" s="212"/>
      <c r="FV145" s="212"/>
      <c r="FW145" s="212"/>
    </row>
    <row r="146" spans="1:179" s="213" customFormat="1" ht="24.75" customHeight="1">
      <c r="A146" s="145">
        <v>139</v>
      </c>
      <c r="B146" s="319" t="str">
        <f t="shared" si="71"/>
        <v>IC</v>
      </c>
      <c r="C146" s="319" t="s">
        <v>214</v>
      </c>
      <c r="D146" s="320" t="s">
        <v>281</v>
      </c>
      <c r="E146" s="321" t="s">
        <v>697</v>
      </c>
      <c r="F146" s="321" t="s">
        <v>280</v>
      </c>
      <c r="G146" s="322">
        <v>8</v>
      </c>
      <c r="H146" s="322">
        <v>185</v>
      </c>
      <c r="I146" s="322">
        <v>16</v>
      </c>
      <c r="J146" s="322">
        <v>1</v>
      </c>
      <c r="K146" s="322">
        <f t="shared" si="67"/>
        <v>17</v>
      </c>
      <c r="L146" s="322">
        <v>24</v>
      </c>
      <c r="M146" s="322">
        <v>448</v>
      </c>
      <c r="N146" s="322">
        <v>41</v>
      </c>
      <c r="O146" s="322">
        <v>4</v>
      </c>
      <c r="P146" s="322">
        <f t="shared" si="68"/>
        <v>45</v>
      </c>
      <c r="Q146" s="322">
        <v>12</v>
      </c>
      <c r="R146" s="322">
        <v>248</v>
      </c>
      <c r="S146" s="322">
        <v>28</v>
      </c>
      <c r="T146" s="322">
        <v>3</v>
      </c>
      <c r="U146" s="322">
        <f t="shared" si="72"/>
        <v>31</v>
      </c>
      <c r="V146" s="322">
        <v>23</v>
      </c>
      <c r="W146" s="322">
        <v>8</v>
      </c>
      <c r="X146" s="322">
        <v>195</v>
      </c>
      <c r="Y146" s="322">
        <v>17</v>
      </c>
      <c r="Z146" s="322">
        <v>2</v>
      </c>
      <c r="AA146" s="322">
        <f t="shared" si="69"/>
        <v>19</v>
      </c>
      <c r="AB146" s="322">
        <v>24</v>
      </c>
      <c r="AC146" s="322">
        <v>443</v>
      </c>
      <c r="AD146" s="322">
        <v>43</v>
      </c>
      <c r="AE146" s="322">
        <v>9</v>
      </c>
      <c r="AF146" s="322">
        <f t="shared" si="70"/>
        <v>52</v>
      </c>
      <c r="AG146" s="322">
        <v>12</v>
      </c>
      <c r="AH146" s="322">
        <v>258</v>
      </c>
      <c r="AI146" s="322">
        <v>36</v>
      </c>
      <c r="AJ146" s="322">
        <v>4</v>
      </c>
      <c r="AK146" s="322">
        <f t="shared" si="73"/>
        <v>40</v>
      </c>
      <c r="AL146" s="322">
        <v>24</v>
      </c>
      <c r="AM146" s="322"/>
      <c r="AN146" s="322"/>
      <c r="AO146" s="323"/>
      <c r="AP146" s="323"/>
      <c r="AQ146" s="323"/>
      <c r="AR146" s="323"/>
      <c r="AS146" s="323"/>
      <c r="AT146" s="323"/>
      <c r="AU146" s="323"/>
      <c r="AV146" s="323"/>
      <c r="AW146" s="323"/>
      <c r="AX146" s="323"/>
      <c r="AY146" s="323"/>
      <c r="AZ146" s="323"/>
      <c r="BA146" s="323"/>
      <c r="BB146" s="323"/>
      <c r="BC146" s="323"/>
      <c r="BD146" s="323"/>
      <c r="BE146" s="323"/>
      <c r="BF146" s="323"/>
      <c r="BG146" s="323"/>
      <c r="BH146" s="323"/>
      <c r="BI146" s="323"/>
      <c r="BJ146" s="323"/>
      <c r="BK146" s="323"/>
      <c r="BL146" s="323"/>
      <c r="BM146" s="323"/>
      <c r="BN146" s="323"/>
      <c r="BO146" s="323"/>
      <c r="BP146" s="323"/>
      <c r="BQ146" s="323"/>
      <c r="BR146" s="323"/>
      <c r="BS146" s="323"/>
      <c r="BT146" s="323"/>
      <c r="BU146" s="323"/>
      <c r="BV146" s="323"/>
      <c r="BW146" s="147">
        <f t="shared" si="58"/>
        <v>44</v>
      </c>
      <c r="BX146" s="147">
        <f t="shared" si="59"/>
        <v>896</v>
      </c>
      <c r="BY146" s="147">
        <f t="shared" si="60"/>
        <v>111</v>
      </c>
      <c r="BZ146" s="147">
        <f t="shared" si="61"/>
        <v>24</v>
      </c>
      <c r="CA146" s="148">
        <f t="shared" si="62"/>
        <v>1</v>
      </c>
      <c r="CB146" s="296" t="s">
        <v>281</v>
      </c>
      <c r="CC146" s="324" t="s">
        <v>935</v>
      </c>
      <c r="CD146" s="298" t="s">
        <v>934</v>
      </c>
      <c r="CE146" s="300">
        <v>13252.082643840597</v>
      </c>
      <c r="CF146" s="149">
        <v>865</v>
      </c>
      <c r="CG146" s="149">
        <v>41</v>
      </c>
      <c r="CH146" s="144">
        <v>806</v>
      </c>
      <c r="CI146" s="144">
        <v>37</v>
      </c>
      <c r="CJ146" s="144">
        <v>59</v>
      </c>
      <c r="CK146" s="144">
        <v>4</v>
      </c>
      <c r="CL146" s="150">
        <f t="shared" si="63"/>
        <v>31</v>
      </c>
      <c r="CM146" s="150">
        <f t="shared" si="64"/>
        <v>3</v>
      </c>
      <c r="CN146" s="300">
        <v>15157.03699997236</v>
      </c>
      <c r="CO146" s="286">
        <v>11441.686061165163</v>
      </c>
      <c r="CP146" s="148">
        <f t="shared" si="57"/>
        <v>1</v>
      </c>
      <c r="CQ146" s="151" t="s">
        <v>34</v>
      </c>
      <c r="CR146" s="151" t="s">
        <v>934</v>
      </c>
      <c r="CS146" s="151" t="s">
        <v>1151</v>
      </c>
      <c r="CT146" s="151" t="s">
        <v>281</v>
      </c>
      <c r="CU146" s="151" t="s">
        <v>1351</v>
      </c>
      <c r="CV146" s="152">
        <v>189</v>
      </c>
      <c r="CW146" s="153">
        <v>5</v>
      </c>
      <c r="CX146" s="153">
        <v>8</v>
      </c>
      <c r="CY146" s="153">
        <v>16</v>
      </c>
      <c r="CZ146" s="153">
        <v>2</v>
      </c>
      <c r="DA146" s="154">
        <v>18</v>
      </c>
      <c r="DB146" s="155">
        <v>472</v>
      </c>
      <c r="DC146" s="156">
        <v>13</v>
      </c>
      <c r="DD146" s="156">
        <v>25</v>
      </c>
      <c r="DE146" s="156">
        <v>42</v>
      </c>
      <c r="DF146" s="156">
        <v>5</v>
      </c>
      <c r="DG146" s="156">
        <v>0</v>
      </c>
      <c r="DH146" s="156">
        <v>0</v>
      </c>
      <c r="DI146" s="157">
        <v>47</v>
      </c>
      <c r="DJ146" s="158">
        <v>296</v>
      </c>
      <c r="DK146" s="159">
        <v>12</v>
      </c>
      <c r="DL146" s="159">
        <v>14</v>
      </c>
      <c r="DM146" s="159">
        <v>32</v>
      </c>
      <c r="DN146" s="159">
        <v>5</v>
      </c>
      <c r="DO146" s="159">
        <v>0</v>
      </c>
      <c r="DP146" s="159">
        <v>0</v>
      </c>
      <c r="DQ146" s="160">
        <v>37</v>
      </c>
      <c r="DR146" s="161">
        <v>0</v>
      </c>
      <c r="DS146" s="162">
        <v>0</v>
      </c>
      <c r="DT146" s="162">
        <v>0</v>
      </c>
      <c r="DU146" s="162">
        <v>0</v>
      </c>
      <c r="DV146" s="162">
        <v>0</v>
      </c>
      <c r="DW146" s="163">
        <v>0</v>
      </c>
      <c r="DX146" s="164">
        <v>957</v>
      </c>
      <c r="DY146" s="165">
        <v>30</v>
      </c>
      <c r="DZ146" s="165">
        <v>47</v>
      </c>
      <c r="EA146" s="166">
        <v>90</v>
      </c>
      <c r="EB146" s="166">
        <v>12</v>
      </c>
      <c r="EC146" s="166">
        <v>0</v>
      </c>
      <c r="ED146" s="166">
        <v>0</v>
      </c>
      <c r="EE146" s="167">
        <v>102</v>
      </c>
      <c r="EF146" s="168"/>
      <c r="EG146" s="168"/>
      <c r="EH146" s="169"/>
      <c r="EI146" s="169"/>
      <c r="EJ146" s="169"/>
      <c r="EK146" s="169"/>
      <c r="EL146" s="169"/>
      <c r="EM146" s="169"/>
      <c r="EN146" s="169"/>
      <c r="EO146" s="169"/>
      <c r="EP146" s="169"/>
      <c r="EQ146" s="169"/>
      <c r="ER146" s="169"/>
      <c r="ES146" s="169"/>
      <c r="ET146" s="170">
        <v>3692.2641261228555</v>
      </c>
      <c r="EU146" s="170">
        <v>5563.451572490343</v>
      </c>
      <c r="EV146" s="171">
        <v>9255.7156986132</v>
      </c>
      <c r="EW146" s="168">
        <v>1</v>
      </c>
      <c r="EX146" s="168">
        <v>1</v>
      </c>
      <c r="EY146" s="168">
        <v>1</v>
      </c>
      <c r="EZ146" s="168">
        <v>1</v>
      </c>
      <c r="FA146" s="172">
        <f t="shared" si="65"/>
        <v>61</v>
      </c>
      <c r="FB146" s="172">
        <f t="shared" si="66"/>
        <v>3</v>
      </c>
      <c r="FC146" s="286">
        <f>(CO146+FA146*Foglio1!$L$17+Foglio1!$I$17*base!FB146)*(1-Foglio1!$L$27)</f>
        <v>9264.844519457953</v>
      </c>
      <c r="FD146" s="212"/>
      <c r="FE146" s="212"/>
      <c r="FF146" s="212"/>
      <c r="FH146" s="212"/>
      <c r="FI146" s="212"/>
      <c r="FJ146" s="212"/>
      <c r="FK146" s="212"/>
      <c r="FL146" s="212"/>
      <c r="FM146" s="212"/>
      <c r="FN146" s="212"/>
      <c r="FO146" s="212"/>
      <c r="FP146" s="212"/>
      <c r="FQ146" s="212"/>
      <c r="FR146" s="212"/>
      <c r="FS146" s="212"/>
      <c r="FT146" s="212"/>
      <c r="FU146" s="212"/>
      <c r="FV146" s="212"/>
      <c r="FW146" s="212"/>
    </row>
    <row r="147" spans="1:179" s="226" customFormat="1" ht="23.25" customHeight="1" thickBot="1">
      <c r="A147" s="145">
        <v>140</v>
      </c>
      <c r="B147" s="319" t="str">
        <f t="shared" si="71"/>
        <v>IC</v>
      </c>
      <c r="C147" s="319" t="s">
        <v>214</v>
      </c>
      <c r="D147" s="320" t="s">
        <v>282</v>
      </c>
      <c r="E147" s="321" t="s">
        <v>698</v>
      </c>
      <c r="F147" s="321" t="s">
        <v>283</v>
      </c>
      <c r="G147" s="322">
        <v>8</v>
      </c>
      <c r="H147" s="322">
        <v>183</v>
      </c>
      <c r="I147" s="322">
        <v>16</v>
      </c>
      <c r="J147" s="322">
        <v>0</v>
      </c>
      <c r="K147" s="322">
        <f t="shared" si="67"/>
        <v>16</v>
      </c>
      <c r="L147" s="322">
        <v>21</v>
      </c>
      <c r="M147" s="322">
        <v>352</v>
      </c>
      <c r="N147" s="322">
        <v>33</v>
      </c>
      <c r="O147" s="322">
        <v>0</v>
      </c>
      <c r="P147" s="322">
        <f t="shared" si="68"/>
        <v>33</v>
      </c>
      <c r="Q147" s="322">
        <v>12</v>
      </c>
      <c r="R147" s="322">
        <v>257</v>
      </c>
      <c r="S147" s="322">
        <v>24</v>
      </c>
      <c r="T147" s="322">
        <v>1</v>
      </c>
      <c r="U147" s="322">
        <f t="shared" si="72"/>
        <v>25</v>
      </c>
      <c r="V147" s="322">
        <v>26</v>
      </c>
      <c r="W147" s="322">
        <v>8</v>
      </c>
      <c r="X147" s="322">
        <v>197</v>
      </c>
      <c r="Y147" s="322">
        <v>17</v>
      </c>
      <c r="Z147" s="322">
        <v>1</v>
      </c>
      <c r="AA147" s="322">
        <f t="shared" si="69"/>
        <v>18</v>
      </c>
      <c r="AB147" s="322">
        <v>21</v>
      </c>
      <c r="AC147" s="322">
        <v>355</v>
      </c>
      <c r="AD147" s="322">
        <v>34</v>
      </c>
      <c r="AE147" s="322">
        <v>2</v>
      </c>
      <c r="AF147" s="322">
        <f t="shared" si="70"/>
        <v>36</v>
      </c>
      <c r="AG147" s="322">
        <v>12</v>
      </c>
      <c r="AH147" s="322">
        <v>261</v>
      </c>
      <c r="AI147" s="322">
        <v>28</v>
      </c>
      <c r="AJ147" s="322">
        <v>2</v>
      </c>
      <c r="AK147" s="322">
        <f t="shared" si="73"/>
        <v>30</v>
      </c>
      <c r="AL147" s="322">
        <v>26</v>
      </c>
      <c r="AM147" s="322"/>
      <c r="AN147" s="322"/>
      <c r="AO147" s="323">
        <f>SUM(G106:G147)</f>
        <v>281</v>
      </c>
      <c r="AP147" s="323">
        <f aca="true" t="shared" si="74" ref="AP147:BV147">SUM(H106:H147)</f>
        <v>6646</v>
      </c>
      <c r="AQ147" s="323">
        <f t="shared" si="74"/>
        <v>552</v>
      </c>
      <c r="AR147" s="323">
        <f t="shared" si="74"/>
        <v>16</v>
      </c>
      <c r="AS147" s="323">
        <f t="shared" si="74"/>
        <v>568</v>
      </c>
      <c r="AT147" s="323">
        <f t="shared" si="74"/>
        <v>715</v>
      </c>
      <c r="AU147" s="323">
        <f t="shared" si="74"/>
        <v>13243</v>
      </c>
      <c r="AV147" s="323">
        <f t="shared" si="74"/>
        <v>1204</v>
      </c>
      <c r="AW147" s="323">
        <f t="shared" si="74"/>
        <v>77</v>
      </c>
      <c r="AX147" s="323">
        <f t="shared" si="74"/>
        <v>1281</v>
      </c>
      <c r="AY147" s="323">
        <f t="shared" si="74"/>
        <v>403</v>
      </c>
      <c r="AZ147" s="323">
        <f t="shared" si="74"/>
        <v>8509</v>
      </c>
      <c r="BA147" s="323">
        <f t="shared" si="74"/>
        <v>769</v>
      </c>
      <c r="BB147" s="323">
        <f t="shared" si="74"/>
        <v>78</v>
      </c>
      <c r="BC147" s="323">
        <f t="shared" si="74"/>
        <v>847</v>
      </c>
      <c r="BD147" s="323">
        <f t="shared" si="74"/>
        <v>976</v>
      </c>
      <c r="BE147" s="323">
        <f t="shared" si="74"/>
        <v>281</v>
      </c>
      <c r="BF147" s="323">
        <f t="shared" si="74"/>
        <v>6865</v>
      </c>
      <c r="BG147" s="323">
        <f t="shared" si="74"/>
        <v>576</v>
      </c>
      <c r="BH147" s="323">
        <f t="shared" si="74"/>
        <v>53</v>
      </c>
      <c r="BI147" s="323">
        <f t="shared" si="74"/>
        <v>629</v>
      </c>
      <c r="BJ147" s="323">
        <f t="shared" si="74"/>
        <v>718</v>
      </c>
      <c r="BK147" s="323">
        <f t="shared" si="74"/>
        <v>13341</v>
      </c>
      <c r="BL147" s="323">
        <f t="shared" si="74"/>
        <v>1267</v>
      </c>
      <c r="BM147" s="323">
        <f t="shared" si="74"/>
        <v>146</v>
      </c>
      <c r="BN147" s="323">
        <f t="shared" si="74"/>
        <v>1413</v>
      </c>
      <c r="BO147" s="323">
        <f t="shared" si="74"/>
        <v>404</v>
      </c>
      <c r="BP147" s="323">
        <f t="shared" si="74"/>
        <v>8624</v>
      </c>
      <c r="BQ147" s="323">
        <f t="shared" si="74"/>
        <v>972</v>
      </c>
      <c r="BR147" s="323">
        <f t="shared" si="74"/>
        <v>107</v>
      </c>
      <c r="BS147" s="323">
        <f t="shared" si="74"/>
        <v>1079</v>
      </c>
      <c r="BT147" s="323">
        <f t="shared" si="74"/>
        <v>977</v>
      </c>
      <c r="BU147" s="323">
        <f t="shared" si="74"/>
        <v>22</v>
      </c>
      <c r="BV147" s="323">
        <f t="shared" si="74"/>
        <v>22</v>
      </c>
      <c r="BW147" s="147">
        <f t="shared" si="58"/>
        <v>41</v>
      </c>
      <c r="BX147" s="147">
        <f t="shared" si="59"/>
        <v>813</v>
      </c>
      <c r="BY147" s="147">
        <f t="shared" si="60"/>
        <v>84</v>
      </c>
      <c r="BZ147" s="147">
        <f t="shared" si="61"/>
        <v>26</v>
      </c>
      <c r="CA147" s="148">
        <f t="shared" si="62"/>
        <v>1</v>
      </c>
      <c r="CB147" s="296" t="s">
        <v>282</v>
      </c>
      <c r="CC147" s="324" t="s">
        <v>948</v>
      </c>
      <c r="CD147" s="298" t="s">
        <v>949</v>
      </c>
      <c r="CE147" s="300">
        <v>14507.729517368694</v>
      </c>
      <c r="CF147" s="149">
        <v>823</v>
      </c>
      <c r="CG147" s="149">
        <v>42</v>
      </c>
      <c r="CH147" s="144">
        <v>821</v>
      </c>
      <c r="CI147" s="144">
        <v>41</v>
      </c>
      <c r="CJ147" s="144">
        <v>2</v>
      </c>
      <c r="CK147" s="144">
        <v>1</v>
      </c>
      <c r="CL147" s="150">
        <f t="shared" si="63"/>
        <v>-10</v>
      </c>
      <c r="CM147" s="150">
        <f t="shared" si="64"/>
        <v>-1</v>
      </c>
      <c r="CN147" s="300">
        <v>14711.901020065681</v>
      </c>
      <c r="CO147" s="286">
        <v>10525.34607237722</v>
      </c>
      <c r="CP147" s="148">
        <f t="shared" si="57"/>
        <v>1</v>
      </c>
      <c r="CQ147" s="151" t="s">
        <v>34</v>
      </c>
      <c r="CR147" s="151" t="s">
        <v>949</v>
      </c>
      <c r="CS147" s="151" t="s">
        <v>1151</v>
      </c>
      <c r="CT147" s="151" t="s">
        <v>282</v>
      </c>
      <c r="CU147" s="151" t="s">
        <v>1352</v>
      </c>
      <c r="CV147" s="152">
        <v>193</v>
      </c>
      <c r="CW147" s="153">
        <v>3</v>
      </c>
      <c r="CX147" s="153">
        <v>8</v>
      </c>
      <c r="CY147" s="153">
        <v>16</v>
      </c>
      <c r="CZ147" s="153">
        <v>2</v>
      </c>
      <c r="DA147" s="154">
        <v>18</v>
      </c>
      <c r="DB147" s="155">
        <v>372</v>
      </c>
      <c r="DC147" s="156">
        <v>3</v>
      </c>
      <c r="DD147" s="156">
        <v>22</v>
      </c>
      <c r="DE147" s="156">
        <v>35</v>
      </c>
      <c r="DF147" s="156">
        <v>1</v>
      </c>
      <c r="DG147" s="156">
        <v>0</v>
      </c>
      <c r="DH147" s="156">
        <v>0</v>
      </c>
      <c r="DI147" s="157">
        <v>36</v>
      </c>
      <c r="DJ147" s="158">
        <v>244</v>
      </c>
      <c r="DK147" s="159">
        <v>3</v>
      </c>
      <c r="DL147" s="159">
        <v>11</v>
      </c>
      <c r="DM147" s="159">
        <v>20</v>
      </c>
      <c r="DN147" s="159">
        <v>2</v>
      </c>
      <c r="DO147" s="159">
        <v>0</v>
      </c>
      <c r="DP147" s="159">
        <v>0</v>
      </c>
      <c r="DQ147" s="160">
        <v>22</v>
      </c>
      <c r="DR147" s="161">
        <v>0</v>
      </c>
      <c r="DS147" s="162">
        <v>0</v>
      </c>
      <c r="DT147" s="162">
        <v>0</v>
      </c>
      <c r="DU147" s="162">
        <v>0</v>
      </c>
      <c r="DV147" s="162">
        <v>0</v>
      </c>
      <c r="DW147" s="163">
        <v>0</v>
      </c>
      <c r="DX147" s="164">
        <v>809</v>
      </c>
      <c r="DY147" s="165">
        <v>9</v>
      </c>
      <c r="DZ147" s="165">
        <v>41</v>
      </c>
      <c r="EA147" s="166">
        <v>71</v>
      </c>
      <c r="EB147" s="166">
        <v>5</v>
      </c>
      <c r="EC147" s="166">
        <v>0</v>
      </c>
      <c r="ED147" s="166">
        <v>0</v>
      </c>
      <c r="EE147" s="167">
        <v>76</v>
      </c>
      <c r="EF147" s="168"/>
      <c r="EG147" s="168"/>
      <c r="EH147" s="169"/>
      <c r="EI147" s="169"/>
      <c r="EJ147" s="169"/>
      <c r="EK147" s="169"/>
      <c r="EL147" s="169"/>
      <c r="EM147" s="169"/>
      <c r="EN147" s="169"/>
      <c r="EO147" s="169"/>
      <c r="EP147" s="169"/>
      <c r="EQ147" s="169"/>
      <c r="ER147" s="169"/>
      <c r="ES147" s="169"/>
      <c r="ET147" s="170">
        <v>3099.358105306825</v>
      </c>
      <c r="EU147" s="170">
        <v>4804.126648013524</v>
      </c>
      <c r="EV147" s="171">
        <v>7903.484753320348</v>
      </c>
      <c r="EW147" s="168">
        <v>1</v>
      </c>
      <c r="EX147" s="168">
        <v>1</v>
      </c>
      <c r="EY147" s="168">
        <v>1</v>
      </c>
      <c r="EZ147" s="168">
        <v>1</v>
      </c>
      <c r="FA147" s="172">
        <f t="shared" si="65"/>
        <v>-4</v>
      </c>
      <c r="FB147" s="172">
        <f t="shared" si="66"/>
        <v>0</v>
      </c>
      <c r="FC147" s="286">
        <f>(CO147+FA147*Foglio1!$L$17+Foglio1!$I$17*base!FB147)*(1-Foglio1!$L$27)</f>
        <v>8094.92130907467</v>
      </c>
      <c r="FD147" s="225"/>
      <c r="FE147" s="225"/>
      <c r="FF147" s="225"/>
      <c r="FH147" s="225"/>
      <c r="FI147" s="225"/>
      <c r="FJ147" s="225"/>
      <c r="FK147" s="225"/>
      <c r="FL147" s="225"/>
      <c r="FM147" s="225"/>
      <c r="FN147" s="225"/>
      <c r="FO147" s="225"/>
      <c r="FP147" s="225"/>
      <c r="FQ147" s="225"/>
      <c r="FR147" s="225"/>
      <c r="FS147" s="225"/>
      <c r="FT147" s="225"/>
      <c r="FU147" s="225"/>
      <c r="FV147" s="225"/>
      <c r="FW147" s="225"/>
    </row>
    <row r="148" spans="1:163" s="227" customFormat="1" ht="18" customHeight="1">
      <c r="A148" s="315"/>
      <c r="B148" s="337"/>
      <c r="C148" s="337"/>
      <c r="D148" s="338"/>
      <c r="E148" s="339" t="s">
        <v>1378</v>
      </c>
      <c r="F148" s="339"/>
      <c r="G148" s="340">
        <f>SUM(G106:G147)</f>
        <v>281</v>
      </c>
      <c r="H148" s="340">
        <f aca="true" t="shared" si="75" ref="H148:M148">SUM(H106:H147)</f>
        <v>6646</v>
      </c>
      <c r="I148" s="340">
        <f t="shared" si="75"/>
        <v>552</v>
      </c>
      <c r="J148" s="340">
        <f t="shared" si="75"/>
        <v>16</v>
      </c>
      <c r="K148" s="340">
        <f t="shared" si="75"/>
        <v>568</v>
      </c>
      <c r="L148" s="340">
        <f t="shared" si="75"/>
        <v>715</v>
      </c>
      <c r="M148" s="340">
        <f t="shared" si="75"/>
        <v>13243</v>
      </c>
      <c r="N148" s="340">
        <f aca="true" t="shared" si="76" ref="N148:AS148">SUM(N106:N147)</f>
        <v>1204</v>
      </c>
      <c r="O148" s="340">
        <f t="shared" si="76"/>
        <v>77</v>
      </c>
      <c r="P148" s="340">
        <f t="shared" si="76"/>
        <v>1281</v>
      </c>
      <c r="Q148" s="340">
        <f t="shared" si="76"/>
        <v>403</v>
      </c>
      <c r="R148" s="340">
        <f t="shared" si="76"/>
        <v>8509</v>
      </c>
      <c r="S148" s="340">
        <f t="shared" si="76"/>
        <v>769</v>
      </c>
      <c r="T148" s="340">
        <f t="shared" si="76"/>
        <v>78</v>
      </c>
      <c r="U148" s="340">
        <f t="shared" si="76"/>
        <v>847</v>
      </c>
      <c r="V148" s="340">
        <f t="shared" si="76"/>
        <v>976</v>
      </c>
      <c r="W148" s="340">
        <f t="shared" si="76"/>
        <v>281</v>
      </c>
      <c r="X148" s="340">
        <f t="shared" si="76"/>
        <v>6865</v>
      </c>
      <c r="Y148" s="340">
        <f t="shared" si="76"/>
        <v>576</v>
      </c>
      <c r="Z148" s="340">
        <f t="shared" si="76"/>
        <v>53</v>
      </c>
      <c r="AA148" s="340">
        <f t="shared" si="76"/>
        <v>629</v>
      </c>
      <c r="AB148" s="340">
        <f t="shared" si="76"/>
        <v>718</v>
      </c>
      <c r="AC148" s="340">
        <f t="shared" si="76"/>
        <v>13341</v>
      </c>
      <c r="AD148" s="340">
        <f t="shared" si="76"/>
        <v>1267</v>
      </c>
      <c r="AE148" s="340">
        <f t="shared" si="76"/>
        <v>146</v>
      </c>
      <c r="AF148" s="340">
        <f t="shared" si="76"/>
        <v>1413</v>
      </c>
      <c r="AG148" s="340">
        <f t="shared" si="76"/>
        <v>404</v>
      </c>
      <c r="AH148" s="340">
        <f t="shared" si="76"/>
        <v>8624</v>
      </c>
      <c r="AI148" s="340">
        <f t="shared" si="76"/>
        <v>972</v>
      </c>
      <c r="AJ148" s="340">
        <f t="shared" si="76"/>
        <v>107</v>
      </c>
      <c r="AK148" s="340">
        <f t="shared" si="76"/>
        <v>1079</v>
      </c>
      <c r="AL148" s="340">
        <f t="shared" si="76"/>
        <v>977</v>
      </c>
      <c r="AM148" s="340">
        <f t="shared" si="76"/>
        <v>22</v>
      </c>
      <c r="AN148" s="340">
        <f t="shared" si="76"/>
        <v>22</v>
      </c>
      <c r="AO148" s="340">
        <f t="shared" si="76"/>
        <v>281</v>
      </c>
      <c r="AP148" s="340">
        <f t="shared" si="76"/>
        <v>6646</v>
      </c>
      <c r="AQ148" s="340">
        <f t="shared" si="76"/>
        <v>552</v>
      </c>
      <c r="AR148" s="340">
        <f t="shared" si="76"/>
        <v>16</v>
      </c>
      <c r="AS148" s="340">
        <f t="shared" si="76"/>
        <v>568</v>
      </c>
      <c r="AT148" s="340">
        <f aca="true" t="shared" si="77" ref="AT148:BY148">SUM(AT106:AT147)</f>
        <v>715</v>
      </c>
      <c r="AU148" s="340">
        <f t="shared" si="77"/>
        <v>13243</v>
      </c>
      <c r="AV148" s="340">
        <f t="shared" si="77"/>
        <v>1204</v>
      </c>
      <c r="AW148" s="340">
        <f t="shared" si="77"/>
        <v>77</v>
      </c>
      <c r="AX148" s="340">
        <f t="shared" si="77"/>
        <v>1281</v>
      </c>
      <c r="AY148" s="340">
        <f t="shared" si="77"/>
        <v>403</v>
      </c>
      <c r="AZ148" s="340">
        <f t="shared" si="77"/>
        <v>8509</v>
      </c>
      <c r="BA148" s="340">
        <f t="shared" si="77"/>
        <v>769</v>
      </c>
      <c r="BB148" s="340">
        <f t="shared" si="77"/>
        <v>78</v>
      </c>
      <c r="BC148" s="340">
        <f t="shared" si="77"/>
        <v>847</v>
      </c>
      <c r="BD148" s="340">
        <f t="shared" si="77"/>
        <v>976</v>
      </c>
      <c r="BE148" s="340">
        <f t="shared" si="77"/>
        <v>281</v>
      </c>
      <c r="BF148" s="340">
        <f t="shared" si="77"/>
        <v>6865</v>
      </c>
      <c r="BG148" s="340">
        <f t="shared" si="77"/>
        <v>576</v>
      </c>
      <c r="BH148" s="340">
        <f t="shared" si="77"/>
        <v>53</v>
      </c>
      <c r="BI148" s="340">
        <f t="shared" si="77"/>
        <v>629</v>
      </c>
      <c r="BJ148" s="340">
        <f t="shared" si="77"/>
        <v>718</v>
      </c>
      <c r="BK148" s="340">
        <f t="shared" si="77"/>
        <v>13341</v>
      </c>
      <c r="BL148" s="340">
        <f t="shared" si="77"/>
        <v>1267</v>
      </c>
      <c r="BM148" s="340">
        <f t="shared" si="77"/>
        <v>146</v>
      </c>
      <c r="BN148" s="340">
        <f t="shared" si="77"/>
        <v>1413</v>
      </c>
      <c r="BO148" s="340">
        <f t="shared" si="77"/>
        <v>404</v>
      </c>
      <c r="BP148" s="340">
        <f t="shared" si="77"/>
        <v>8624</v>
      </c>
      <c r="BQ148" s="340">
        <f t="shared" si="77"/>
        <v>972</v>
      </c>
      <c r="BR148" s="340">
        <f t="shared" si="77"/>
        <v>107</v>
      </c>
      <c r="BS148" s="340">
        <f t="shared" si="77"/>
        <v>1079</v>
      </c>
      <c r="BT148" s="340">
        <f t="shared" si="77"/>
        <v>977</v>
      </c>
      <c r="BU148" s="340">
        <f t="shared" si="77"/>
        <v>22</v>
      </c>
      <c r="BV148" s="340">
        <f t="shared" si="77"/>
        <v>22</v>
      </c>
      <c r="BW148" s="340">
        <f t="shared" si="77"/>
        <v>1403</v>
      </c>
      <c r="BX148" s="340">
        <f t="shared" si="77"/>
        <v>28830</v>
      </c>
      <c r="BY148" s="340">
        <f t="shared" si="77"/>
        <v>3143</v>
      </c>
      <c r="BZ148" s="340">
        <f aca="true" t="shared" si="78" ref="BZ148:DE148">SUM(BZ106:BZ147)</f>
        <v>977</v>
      </c>
      <c r="CA148" s="340">
        <f t="shared" si="78"/>
        <v>42</v>
      </c>
      <c r="CB148" s="340">
        <f t="shared" si="78"/>
        <v>0</v>
      </c>
      <c r="CC148" s="340">
        <f t="shared" si="78"/>
        <v>0</v>
      </c>
      <c r="CD148" s="340">
        <f t="shared" si="78"/>
        <v>0</v>
      </c>
      <c r="CE148" s="340">
        <f t="shared" si="78"/>
        <v>492607.6486684613</v>
      </c>
      <c r="CF148" s="340">
        <f t="shared" si="78"/>
        <v>28907</v>
      </c>
      <c r="CG148" s="340">
        <f t="shared" si="78"/>
        <v>1423</v>
      </c>
      <c r="CH148" s="340">
        <f t="shared" si="78"/>
        <v>28489</v>
      </c>
      <c r="CI148" s="340">
        <f t="shared" si="78"/>
        <v>1408</v>
      </c>
      <c r="CJ148" s="340">
        <f t="shared" si="78"/>
        <v>418</v>
      </c>
      <c r="CK148" s="340">
        <f t="shared" si="78"/>
        <v>15</v>
      </c>
      <c r="CL148" s="340">
        <f t="shared" si="78"/>
        <v>-77</v>
      </c>
      <c r="CM148" s="340">
        <f t="shared" si="78"/>
        <v>-20</v>
      </c>
      <c r="CN148" s="340">
        <f t="shared" si="78"/>
        <v>496892.75147380016</v>
      </c>
      <c r="CO148" s="340">
        <f t="shared" si="78"/>
        <v>357969.6632497633</v>
      </c>
      <c r="CP148" s="340">
        <f t="shared" si="78"/>
        <v>42</v>
      </c>
      <c r="CQ148" s="340">
        <f t="shared" si="78"/>
        <v>0</v>
      </c>
      <c r="CR148" s="340">
        <f t="shared" si="78"/>
        <v>0</v>
      </c>
      <c r="CS148" s="340">
        <f t="shared" si="78"/>
        <v>0</v>
      </c>
      <c r="CT148" s="340">
        <f t="shared" si="78"/>
        <v>0</v>
      </c>
      <c r="CU148" s="340">
        <f t="shared" si="78"/>
        <v>0</v>
      </c>
      <c r="CV148" s="340">
        <f t="shared" si="78"/>
        <v>6906</v>
      </c>
      <c r="CW148" s="340">
        <f t="shared" si="78"/>
        <v>92</v>
      </c>
      <c r="CX148" s="340">
        <f t="shared" si="78"/>
        <v>285</v>
      </c>
      <c r="CY148" s="340">
        <f t="shared" si="78"/>
        <v>561</v>
      </c>
      <c r="CZ148" s="340">
        <f t="shared" si="78"/>
        <v>28</v>
      </c>
      <c r="DA148" s="340">
        <f t="shared" si="78"/>
        <v>589</v>
      </c>
      <c r="DB148" s="340">
        <f t="shared" si="78"/>
        <v>13542</v>
      </c>
      <c r="DC148" s="340">
        <f t="shared" si="78"/>
        <v>298</v>
      </c>
      <c r="DD148" s="340">
        <f t="shared" si="78"/>
        <v>721</v>
      </c>
      <c r="DE148" s="340">
        <f t="shared" si="78"/>
        <v>1210</v>
      </c>
      <c r="DF148" s="340">
        <f aca="true" t="shared" si="79" ref="DF148:EK148">SUM(DF106:DF147)</f>
        <v>121</v>
      </c>
      <c r="DG148" s="340">
        <f t="shared" si="79"/>
        <v>0</v>
      </c>
      <c r="DH148" s="340">
        <f t="shared" si="79"/>
        <v>4</v>
      </c>
      <c r="DI148" s="340">
        <f t="shared" si="79"/>
        <v>1335</v>
      </c>
      <c r="DJ148" s="340">
        <f t="shared" si="79"/>
        <v>8566</v>
      </c>
      <c r="DK148" s="340">
        <f t="shared" si="79"/>
        <v>200</v>
      </c>
      <c r="DL148" s="340">
        <f t="shared" si="79"/>
        <v>403</v>
      </c>
      <c r="DM148" s="340">
        <f t="shared" si="79"/>
        <v>764</v>
      </c>
      <c r="DN148" s="340">
        <f t="shared" si="79"/>
        <v>90</v>
      </c>
      <c r="DO148" s="340">
        <f t="shared" si="79"/>
        <v>0</v>
      </c>
      <c r="DP148" s="340">
        <f t="shared" si="79"/>
        <v>12</v>
      </c>
      <c r="DQ148" s="340">
        <f t="shared" si="79"/>
        <v>866</v>
      </c>
      <c r="DR148" s="340">
        <f t="shared" si="79"/>
        <v>0</v>
      </c>
      <c r="DS148" s="340">
        <f t="shared" si="79"/>
        <v>0</v>
      </c>
      <c r="DT148" s="340">
        <f t="shared" si="79"/>
        <v>0</v>
      </c>
      <c r="DU148" s="340">
        <f t="shared" si="79"/>
        <v>0</v>
      </c>
      <c r="DV148" s="340">
        <f t="shared" si="79"/>
        <v>0</v>
      </c>
      <c r="DW148" s="340">
        <f t="shared" si="79"/>
        <v>0</v>
      </c>
      <c r="DX148" s="340">
        <f t="shared" si="79"/>
        <v>29014</v>
      </c>
      <c r="DY148" s="340">
        <f t="shared" si="79"/>
        <v>590</v>
      </c>
      <c r="DZ148" s="340">
        <f t="shared" si="79"/>
        <v>1409</v>
      </c>
      <c r="EA148" s="340">
        <f t="shared" si="79"/>
        <v>2535</v>
      </c>
      <c r="EB148" s="340">
        <f t="shared" si="79"/>
        <v>239</v>
      </c>
      <c r="EC148" s="340">
        <f t="shared" si="79"/>
        <v>0</v>
      </c>
      <c r="ED148" s="340">
        <f t="shared" si="79"/>
        <v>16</v>
      </c>
      <c r="EE148" s="340">
        <f t="shared" si="79"/>
        <v>2790</v>
      </c>
      <c r="EF148" s="340">
        <f t="shared" si="79"/>
        <v>0</v>
      </c>
      <c r="EG148" s="340">
        <f t="shared" si="79"/>
        <v>0</v>
      </c>
      <c r="EH148" s="340">
        <f t="shared" si="79"/>
        <v>0</v>
      </c>
      <c r="EI148" s="340">
        <f t="shared" si="79"/>
        <v>0</v>
      </c>
      <c r="EJ148" s="340">
        <f t="shared" si="79"/>
        <v>0</v>
      </c>
      <c r="EK148" s="340">
        <f t="shared" si="79"/>
        <v>0</v>
      </c>
      <c r="EL148" s="340">
        <f aca="true" t="shared" si="80" ref="EL148:FC148">SUM(EL106:EL147)</f>
        <v>0</v>
      </c>
      <c r="EM148" s="340">
        <f t="shared" si="80"/>
        <v>0</v>
      </c>
      <c r="EN148" s="340">
        <f t="shared" si="80"/>
        <v>0</v>
      </c>
      <c r="EO148" s="340">
        <f t="shared" si="80"/>
        <v>0</v>
      </c>
      <c r="EP148" s="340">
        <f t="shared" si="80"/>
        <v>0</v>
      </c>
      <c r="EQ148" s="340">
        <f t="shared" si="80"/>
        <v>0</v>
      </c>
      <c r="ER148" s="340">
        <f t="shared" si="80"/>
        <v>0</v>
      </c>
      <c r="ES148" s="340">
        <f t="shared" si="80"/>
        <v>0</v>
      </c>
      <c r="ET148" s="340">
        <f t="shared" si="80"/>
        <v>109961.41298016376</v>
      </c>
      <c r="EU148" s="340">
        <f t="shared" si="80"/>
        <v>164870.49230428052</v>
      </c>
      <c r="EV148" s="340">
        <f t="shared" si="80"/>
        <v>274831.9052844443</v>
      </c>
      <c r="EW148" s="340">
        <f t="shared" si="80"/>
        <v>42</v>
      </c>
      <c r="EX148" s="340">
        <f t="shared" si="80"/>
        <v>42</v>
      </c>
      <c r="EY148" s="340">
        <f t="shared" si="80"/>
        <v>42</v>
      </c>
      <c r="EZ148" s="340">
        <f t="shared" si="80"/>
        <v>42</v>
      </c>
      <c r="FA148" s="340">
        <f t="shared" si="80"/>
        <v>184</v>
      </c>
      <c r="FB148" s="340">
        <f t="shared" si="80"/>
        <v>6</v>
      </c>
      <c r="FC148" s="341">
        <f t="shared" si="80"/>
        <v>276798.44013158034</v>
      </c>
      <c r="FG148" s="228"/>
    </row>
    <row r="149" spans="1:179" s="191" customFormat="1" ht="24.75" customHeight="1">
      <c r="A149" s="145">
        <v>141</v>
      </c>
      <c r="B149" s="145" t="str">
        <f t="shared" si="71"/>
        <v>IC</v>
      </c>
      <c r="C149" s="145" t="s">
        <v>284</v>
      </c>
      <c r="D149" s="143" t="s">
        <v>285</v>
      </c>
      <c r="E149" s="146" t="s">
        <v>699</v>
      </c>
      <c r="F149" s="146" t="s">
        <v>286</v>
      </c>
      <c r="G149" s="147">
        <v>4</v>
      </c>
      <c r="H149" s="147">
        <v>124</v>
      </c>
      <c r="I149" s="147">
        <v>8</v>
      </c>
      <c r="J149" s="147"/>
      <c r="K149" s="147">
        <v>8</v>
      </c>
      <c r="L149" s="147">
        <v>15</v>
      </c>
      <c r="M149" s="147">
        <v>245</v>
      </c>
      <c r="N149" s="147">
        <v>22</v>
      </c>
      <c r="O149" s="147"/>
      <c r="P149" s="147">
        <v>22</v>
      </c>
      <c r="Q149" s="147">
        <v>6</v>
      </c>
      <c r="R149" s="147">
        <v>140</v>
      </c>
      <c r="S149" s="147">
        <v>12</v>
      </c>
      <c r="T149" s="147">
        <v>1</v>
      </c>
      <c r="U149" s="147">
        <f t="shared" si="72"/>
        <v>13</v>
      </c>
      <c r="V149" s="147">
        <v>17</v>
      </c>
      <c r="W149" s="147">
        <v>4</v>
      </c>
      <c r="X149" s="147">
        <v>124</v>
      </c>
      <c r="Y149" s="147">
        <v>8</v>
      </c>
      <c r="Z149" s="147"/>
      <c r="AA149" s="147">
        <v>8</v>
      </c>
      <c r="AB149" s="147">
        <v>15</v>
      </c>
      <c r="AC149" s="147">
        <v>249</v>
      </c>
      <c r="AD149" s="147">
        <v>23</v>
      </c>
      <c r="AE149" s="147">
        <v>2</v>
      </c>
      <c r="AF149" s="147">
        <v>25</v>
      </c>
      <c r="AG149" s="147">
        <v>6</v>
      </c>
      <c r="AH149" s="147">
        <v>142</v>
      </c>
      <c r="AI149" s="147">
        <v>13</v>
      </c>
      <c r="AJ149" s="147">
        <v>1</v>
      </c>
      <c r="AK149" s="147">
        <f t="shared" si="73"/>
        <v>14</v>
      </c>
      <c r="AL149" s="147">
        <v>18</v>
      </c>
      <c r="AM149" s="147"/>
      <c r="AN149" s="147"/>
      <c r="AO149" s="147"/>
      <c r="AP149" s="147"/>
      <c r="AQ149" s="147"/>
      <c r="AR149" s="147"/>
      <c r="AS149" s="147"/>
      <c r="AT149" s="147"/>
      <c r="AU149" s="147"/>
      <c r="AV149" s="147"/>
      <c r="AW149" s="147"/>
      <c r="AX149" s="147"/>
      <c r="AY149" s="147"/>
      <c r="AZ149" s="147"/>
      <c r="BA149" s="147"/>
      <c r="BB149" s="147"/>
      <c r="BC149" s="147"/>
      <c r="BD149" s="147"/>
      <c r="BE149" s="147"/>
      <c r="BF149" s="147"/>
      <c r="BG149" s="147"/>
      <c r="BH149" s="147"/>
      <c r="BI149" s="147"/>
      <c r="BJ149" s="147"/>
      <c r="BK149" s="147"/>
      <c r="BL149" s="147"/>
      <c r="BM149" s="147"/>
      <c r="BN149" s="147"/>
      <c r="BO149" s="147"/>
      <c r="BP149" s="147"/>
      <c r="BQ149" s="147"/>
      <c r="BR149" s="147"/>
      <c r="BS149" s="147"/>
      <c r="BT149" s="147"/>
      <c r="BU149" s="147"/>
      <c r="BV149" s="147"/>
      <c r="BW149" s="147">
        <f t="shared" si="58"/>
        <v>25</v>
      </c>
      <c r="BX149" s="147">
        <f t="shared" si="59"/>
        <v>515</v>
      </c>
      <c r="BY149" s="147">
        <f t="shared" si="60"/>
        <v>47</v>
      </c>
      <c r="BZ149" s="147">
        <f t="shared" si="61"/>
        <v>18</v>
      </c>
      <c r="CA149" s="148">
        <f t="shared" si="62"/>
        <v>1</v>
      </c>
      <c r="CB149" s="14" t="s">
        <v>285</v>
      </c>
      <c r="CC149" s="342" t="s">
        <v>983</v>
      </c>
      <c r="CD149" s="14" t="s">
        <v>984</v>
      </c>
      <c r="CE149" s="15">
        <v>8536.145097074437</v>
      </c>
      <c r="CF149" s="149">
        <v>470</v>
      </c>
      <c r="CG149" s="149">
        <v>25</v>
      </c>
      <c r="CH149" s="144">
        <v>477</v>
      </c>
      <c r="CI149" s="144">
        <v>25</v>
      </c>
      <c r="CJ149" s="144">
        <v>-7</v>
      </c>
      <c r="CK149" s="144">
        <v>0</v>
      </c>
      <c r="CL149" s="150">
        <f t="shared" si="63"/>
        <v>45</v>
      </c>
      <c r="CM149" s="150">
        <f t="shared" si="64"/>
        <v>0</v>
      </c>
      <c r="CN149" s="300">
        <v>8359.379913910254</v>
      </c>
      <c r="CO149" s="286">
        <v>6227.602790889686</v>
      </c>
      <c r="CP149" s="148">
        <f t="shared" si="57"/>
        <v>1</v>
      </c>
      <c r="CQ149" s="151" t="s">
        <v>975</v>
      </c>
      <c r="CR149" s="151" t="s">
        <v>984</v>
      </c>
      <c r="CS149" s="151" t="s">
        <v>1151</v>
      </c>
      <c r="CT149" s="151" t="s">
        <v>285</v>
      </c>
      <c r="CU149" s="151" t="s">
        <v>1353</v>
      </c>
      <c r="CV149" s="152">
        <v>132</v>
      </c>
      <c r="CW149" s="153">
        <v>4</v>
      </c>
      <c r="CX149" s="153">
        <v>5</v>
      </c>
      <c r="CY149" s="153">
        <v>10</v>
      </c>
      <c r="CZ149" s="153">
        <v>2</v>
      </c>
      <c r="DA149" s="154">
        <v>12</v>
      </c>
      <c r="DB149" s="155">
        <v>241</v>
      </c>
      <c r="DC149" s="156">
        <v>2</v>
      </c>
      <c r="DD149" s="156">
        <v>14</v>
      </c>
      <c r="DE149" s="156">
        <v>21</v>
      </c>
      <c r="DF149" s="156">
        <v>1</v>
      </c>
      <c r="DG149" s="156">
        <v>0</v>
      </c>
      <c r="DH149" s="156">
        <v>0</v>
      </c>
      <c r="DI149" s="157">
        <v>22</v>
      </c>
      <c r="DJ149" s="158">
        <v>136</v>
      </c>
      <c r="DK149" s="159">
        <v>1</v>
      </c>
      <c r="DL149" s="159">
        <v>6</v>
      </c>
      <c r="DM149" s="159">
        <v>12</v>
      </c>
      <c r="DN149" s="159">
        <v>1</v>
      </c>
      <c r="DO149" s="159">
        <v>0</v>
      </c>
      <c r="DP149" s="159">
        <v>0</v>
      </c>
      <c r="DQ149" s="160">
        <v>13</v>
      </c>
      <c r="DR149" s="161">
        <v>0</v>
      </c>
      <c r="DS149" s="162">
        <v>0</v>
      </c>
      <c r="DT149" s="162">
        <v>0</v>
      </c>
      <c r="DU149" s="162">
        <v>0</v>
      </c>
      <c r="DV149" s="162">
        <v>0</v>
      </c>
      <c r="DW149" s="163">
        <v>0</v>
      </c>
      <c r="DX149" s="164">
        <v>509</v>
      </c>
      <c r="DY149" s="165">
        <v>7</v>
      </c>
      <c r="DZ149" s="165">
        <v>25</v>
      </c>
      <c r="EA149" s="166">
        <v>43</v>
      </c>
      <c r="EB149" s="166">
        <v>4</v>
      </c>
      <c r="EC149" s="166">
        <v>0</v>
      </c>
      <c r="ED149" s="166">
        <v>0</v>
      </c>
      <c r="EE149" s="167">
        <v>47</v>
      </c>
      <c r="EF149" s="168"/>
      <c r="EG149" s="168"/>
      <c r="EH149" s="169"/>
      <c r="EI149" s="169"/>
      <c r="EJ149" s="169"/>
      <c r="EK149" s="169"/>
      <c r="EL149" s="169"/>
      <c r="EM149" s="169"/>
      <c r="EN149" s="169"/>
      <c r="EO149" s="169"/>
      <c r="EP149" s="169"/>
      <c r="EQ149" s="169"/>
      <c r="ER149" s="169"/>
      <c r="ES149" s="169"/>
      <c r="ET149" s="170">
        <v>1925.298521680188</v>
      </c>
      <c r="EU149" s="170">
        <v>2893.9790128594195</v>
      </c>
      <c r="EV149" s="171">
        <v>4819.277534539608</v>
      </c>
      <c r="EW149" s="168">
        <v>1</v>
      </c>
      <c r="EX149" s="168">
        <v>1</v>
      </c>
      <c r="EY149" s="168">
        <v>1</v>
      </c>
      <c r="EZ149" s="168">
        <v>1</v>
      </c>
      <c r="FA149" s="172">
        <f t="shared" si="65"/>
        <v>-6</v>
      </c>
      <c r="FB149" s="172">
        <f t="shared" si="66"/>
        <v>0</v>
      </c>
      <c r="FC149" s="286">
        <f>(CO149+FA149*Foglio1!$L$17+Foglio1!$I$17*base!FB149)*(1-Foglio1!$L$27)</f>
        <v>4778.873788448929</v>
      </c>
      <c r="FD149" s="203"/>
      <c r="FE149" s="203"/>
      <c r="FF149" s="203"/>
      <c r="FH149" s="203"/>
      <c r="FI149" s="203"/>
      <c r="FJ149" s="203"/>
      <c r="FK149" s="203"/>
      <c r="FL149" s="203"/>
      <c r="FM149" s="203"/>
      <c r="FN149" s="203"/>
      <c r="FO149" s="203"/>
      <c r="FP149" s="203"/>
      <c r="FQ149" s="203"/>
      <c r="FR149" s="203"/>
      <c r="FS149" s="203"/>
      <c r="FT149" s="203"/>
      <c r="FU149" s="203"/>
      <c r="FV149" s="203"/>
      <c r="FW149" s="203"/>
    </row>
    <row r="150" spans="1:179" s="191" customFormat="1" ht="24.75" customHeight="1">
      <c r="A150" s="145">
        <v>142</v>
      </c>
      <c r="B150" s="145" t="str">
        <f t="shared" si="71"/>
        <v>IC</v>
      </c>
      <c r="C150" s="145" t="s">
        <v>284</v>
      </c>
      <c r="D150" s="143" t="s">
        <v>287</v>
      </c>
      <c r="E150" s="146" t="s">
        <v>700</v>
      </c>
      <c r="F150" s="146" t="s">
        <v>288</v>
      </c>
      <c r="G150" s="147">
        <v>5</v>
      </c>
      <c r="H150" s="147">
        <v>101</v>
      </c>
      <c r="I150" s="147">
        <v>10</v>
      </c>
      <c r="J150" s="147"/>
      <c r="K150" s="147">
        <v>10</v>
      </c>
      <c r="L150" s="147">
        <v>12</v>
      </c>
      <c r="M150" s="147">
        <v>164</v>
      </c>
      <c r="N150" s="147">
        <v>17</v>
      </c>
      <c r="O150" s="147">
        <v>1</v>
      </c>
      <c r="P150" s="147">
        <v>18</v>
      </c>
      <c r="Q150" s="147">
        <v>6</v>
      </c>
      <c r="R150" s="147">
        <v>107</v>
      </c>
      <c r="S150" s="147">
        <v>15</v>
      </c>
      <c r="T150" s="147">
        <v>2</v>
      </c>
      <c r="U150" s="147">
        <f t="shared" si="72"/>
        <v>17</v>
      </c>
      <c r="V150" s="147">
        <v>20</v>
      </c>
      <c r="W150" s="147">
        <v>5</v>
      </c>
      <c r="X150" s="147">
        <v>110</v>
      </c>
      <c r="Y150" s="147">
        <v>11</v>
      </c>
      <c r="Z150" s="147">
        <v>1</v>
      </c>
      <c r="AA150" s="147">
        <v>12</v>
      </c>
      <c r="AB150" s="147">
        <v>12</v>
      </c>
      <c r="AC150" s="147">
        <v>163</v>
      </c>
      <c r="AD150" s="147">
        <v>19</v>
      </c>
      <c r="AE150" s="147">
        <v>1</v>
      </c>
      <c r="AF150" s="147">
        <v>20</v>
      </c>
      <c r="AG150" s="147">
        <v>6</v>
      </c>
      <c r="AH150" s="147">
        <v>107</v>
      </c>
      <c r="AI150" s="147">
        <v>17</v>
      </c>
      <c r="AJ150" s="147">
        <v>2</v>
      </c>
      <c r="AK150" s="147">
        <f t="shared" si="73"/>
        <v>19</v>
      </c>
      <c r="AL150" s="147">
        <v>20</v>
      </c>
      <c r="AM150" s="147"/>
      <c r="AN150" s="147"/>
      <c r="AO150" s="147"/>
      <c r="AP150" s="147"/>
      <c r="AQ150" s="147"/>
      <c r="AR150" s="147"/>
      <c r="AS150" s="147"/>
      <c r="AT150" s="147"/>
      <c r="AU150" s="147"/>
      <c r="AV150" s="147"/>
      <c r="AW150" s="147"/>
      <c r="AX150" s="147"/>
      <c r="AY150" s="147"/>
      <c r="AZ150" s="147"/>
      <c r="BA150" s="147"/>
      <c r="BB150" s="147"/>
      <c r="BC150" s="147"/>
      <c r="BD150" s="147"/>
      <c r="BE150" s="147"/>
      <c r="BF150" s="147"/>
      <c r="BG150" s="147"/>
      <c r="BH150" s="147"/>
      <c r="BI150" s="147"/>
      <c r="BJ150" s="147"/>
      <c r="BK150" s="147"/>
      <c r="BL150" s="147"/>
      <c r="BM150" s="147"/>
      <c r="BN150" s="147"/>
      <c r="BO150" s="147"/>
      <c r="BP150" s="147"/>
      <c r="BQ150" s="147"/>
      <c r="BR150" s="147"/>
      <c r="BS150" s="147"/>
      <c r="BT150" s="147"/>
      <c r="BU150" s="147"/>
      <c r="BV150" s="147"/>
      <c r="BW150" s="147">
        <f t="shared" si="58"/>
        <v>23</v>
      </c>
      <c r="BX150" s="147">
        <f t="shared" si="59"/>
        <v>380</v>
      </c>
      <c r="BY150" s="147">
        <f t="shared" si="60"/>
        <v>51</v>
      </c>
      <c r="BZ150" s="147">
        <f t="shared" si="61"/>
        <v>20</v>
      </c>
      <c r="CA150" s="148">
        <f t="shared" si="62"/>
        <v>1</v>
      </c>
      <c r="CB150" s="14" t="s">
        <v>287</v>
      </c>
      <c r="CC150" s="342" t="s">
        <v>985</v>
      </c>
      <c r="CD150" s="14" t="s">
        <v>986</v>
      </c>
      <c r="CE150" s="15">
        <v>7365.068572758072</v>
      </c>
      <c r="CF150" s="149">
        <v>371</v>
      </c>
      <c r="CG150" s="149">
        <v>24</v>
      </c>
      <c r="CH150" s="144">
        <v>371</v>
      </c>
      <c r="CI150" s="144">
        <v>23</v>
      </c>
      <c r="CJ150" s="144">
        <v>0</v>
      </c>
      <c r="CK150" s="144">
        <v>1</v>
      </c>
      <c r="CL150" s="150">
        <f t="shared" si="63"/>
        <v>9</v>
      </c>
      <c r="CM150" s="150">
        <f t="shared" si="64"/>
        <v>-1</v>
      </c>
      <c r="CN150" s="300">
        <v>7628.56153456408</v>
      </c>
      <c r="CO150" s="286">
        <v>5455.650537709877</v>
      </c>
      <c r="CP150" s="148">
        <f t="shared" si="57"/>
        <v>1</v>
      </c>
      <c r="CQ150" s="151" t="s">
        <v>975</v>
      </c>
      <c r="CR150" s="151" t="s">
        <v>986</v>
      </c>
      <c r="CS150" s="151" t="s">
        <v>1151</v>
      </c>
      <c r="CT150" s="151" t="s">
        <v>287</v>
      </c>
      <c r="CU150" s="151" t="s">
        <v>1354</v>
      </c>
      <c r="CV150" s="152">
        <v>103</v>
      </c>
      <c r="CW150" s="153">
        <v>2</v>
      </c>
      <c r="CX150" s="153">
        <v>5</v>
      </c>
      <c r="CY150" s="153">
        <v>10</v>
      </c>
      <c r="CZ150" s="153">
        <v>1</v>
      </c>
      <c r="DA150" s="154">
        <v>11</v>
      </c>
      <c r="DB150" s="155">
        <v>173</v>
      </c>
      <c r="DC150" s="156">
        <v>1</v>
      </c>
      <c r="DD150" s="156">
        <v>12</v>
      </c>
      <c r="DE150" s="156">
        <v>18</v>
      </c>
      <c r="DF150" s="156">
        <v>1</v>
      </c>
      <c r="DG150" s="156">
        <v>0</v>
      </c>
      <c r="DH150" s="156">
        <v>0</v>
      </c>
      <c r="DI150" s="157">
        <v>19</v>
      </c>
      <c r="DJ150" s="158">
        <v>97</v>
      </c>
      <c r="DK150" s="159">
        <v>2</v>
      </c>
      <c r="DL150" s="159">
        <v>6</v>
      </c>
      <c r="DM150" s="159">
        <v>15</v>
      </c>
      <c r="DN150" s="159">
        <v>1</v>
      </c>
      <c r="DO150" s="159">
        <v>0</v>
      </c>
      <c r="DP150" s="159">
        <v>0</v>
      </c>
      <c r="DQ150" s="160">
        <v>16</v>
      </c>
      <c r="DR150" s="161">
        <v>0</v>
      </c>
      <c r="DS150" s="162">
        <v>0</v>
      </c>
      <c r="DT150" s="162">
        <v>0</v>
      </c>
      <c r="DU150" s="162">
        <v>0</v>
      </c>
      <c r="DV150" s="162">
        <v>0</v>
      </c>
      <c r="DW150" s="163">
        <v>0</v>
      </c>
      <c r="DX150" s="164">
        <v>373</v>
      </c>
      <c r="DY150" s="165">
        <v>5</v>
      </c>
      <c r="DZ150" s="165">
        <v>23</v>
      </c>
      <c r="EA150" s="166">
        <v>43</v>
      </c>
      <c r="EB150" s="166">
        <v>3</v>
      </c>
      <c r="EC150" s="166">
        <v>0</v>
      </c>
      <c r="ED150" s="166">
        <v>0</v>
      </c>
      <c r="EE150" s="167">
        <v>46</v>
      </c>
      <c r="EF150" s="168"/>
      <c r="EG150" s="168"/>
      <c r="EH150" s="169"/>
      <c r="EI150" s="169"/>
      <c r="EJ150" s="169"/>
      <c r="EK150" s="169"/>
      <c r="EL150" s="169"/>
      <c r="EM150" s="169"/>
      <c r="EN150" s="169"/>
      <c r="EO150" s="169"/>
      <c r="EP150" s="169"/>
      <c r="EQ150" s="169"/>
      <c r="ER150" s="169"/>
      <c r="ES150" s="169"/>
      <c r="ET150" s="170">
        <v>1405.044477994301</v>
      </c>
      <c r="EU150" s="170">
        <v>2693.321897321571</v>
      </c>
      <c r="EV150" s="171">
        <v>4098.366375315873</v>
      </c>
      <c r="EW150" s="168">
        <v>1</v>
      </c>
      <c r="EX150" s="168">
        <v>1</v>
      </c>
      <c r="EY150" s="168">
        <v>1</v>
      </c>
      <c r="EZ150" s="168">
        <v>1</v>
      </c>
      <c r="FA150" s="172">
        <f t="shared" si="65"/>
        <v>-7</v>
      </c>
      <c r="FB150" s="172">
        <f t="shared" si="66"/>
        <v>0</v>
      </c>
      <c r="FC150" s="286">
        <f>(CO150+FA150*Foglio1!$L$17+Foglio1!$I$17*base!FB150)*(1-Foglio1!$L$27)</f>
        <v>4181.364218100982</v>
      </c>
      <c r="FD150" s="203"/>
      <c r="FE150" s="203"/>
      <c r="FF150" s="203"/>
      <c r="FH150" s="203"/>
      <c r="FI150" s="203"/>
      <c r="FJ150" s="203"/>
      <c r="FK150" s="203"/>
      <c r="FL150" s="203"/>
      <c r="FM150" s="203"/>
      <c r="FN150" s="203"/>
      <c r="FO150" s="203"/>
      <c r="FP150" s="203"/>
      <c r="FQ150" s="203"/>
      <c r="FR150" s="203"/>
      <c r="FS150" s="203"/>
      <c r="FT150" s="203"/>
      <c r="FU150" s="203"/>
      <c r="FV150" s="203"/>
      <c r="FW150" s="203"/>
    </row>
    <row r="151" spans="1:179" s="191" customFormat="1" ht="24.75" customHeight="1">
      <c r="A151" s="145">
        <v>143</v>
      </c>
      <c r="B151" s="145" t="str">
        <f t="shared" si="71"/>
        <v>IC</v>
      </c>
      <c r="C151" s="145" t="s">
        <v>284</v>
      </c>
      <c r="D151" s="143" t="s">
        <v>289</v>
      </c>
      <c r="E151" s="146" t="s">
        <v>701</v>
      </c>
      <c r="F151" s="146" t="s">
        <v>290</v>
      </c>
      <c r="G151" s="147">
        <v>10</v>
      </c>
      <c r="H151" s="147">
        <v>224</v>
      </c>
      <c r="I151" s="147">
        <v>20</v>
      </c>
      <c r="J151" s="147">
        <v>1</v>
      </c>
      <c r="K151" s="147">
        <v>21</v>
      </c>
      <c r="L151" s="147">
        <v>21</v>
      </c>
      <c r="M151" s="147">
        <v>381</v>
      </c>
      <c r="N151" s="147">
        <v>31</v>
      </c>
      <c r="O151" s="147">
        <v>2</v>
      </c>
      <c r="P151" s="147">
        <v>33</v>
      </c>
      <c r="Q151" s="147">
        <v>14</v>
      </c>
      <c r="R151" s="147">
        <v>284</v>
      </c>
      <c r="S151" s="147">
        <v>27</v>
      </c>
      <c r="T151" s="147">
        <v>1</v>
      </c>
      <c r="U151" s="147">
        <f t="shared" si="72"/>
        <v>28</v>
      </c>
      <c r="V151" s="147">
        <v>33</v>
      </c>
      <c r="W151" s="147">
        <v>10</v>
      </c>
      <c r="X151" s="147">
        <v>233</v>
      </c>
      <c r="Y151" s="147">
        <v>21</v>
      </c>
      <c r="Z151" s="147">
        <v>1</v>
      </c>
      <c r="AA151" s="147">
        <v>23</v>
      </c>
      <c r="AB151" s="147">
        <v>21</v>
      </c>
      <c r="AC151" s="147">
        <v>390</v>
      </c>
      <c r="AD151" s="147">
        <v>33</v>
      </c>
      <c r="AE151" s="147">
        <v>3</v>
      </c>
      <c r="AF151" s="147">
        <v>36</v>
      </c>
      <c r="AG151" s="147">
        <v>14</v>
      </c>
      <c r="AH151" s="147">
        <v>289</v>
      </c>
      <c r="AI151" s="147">
        <v>35</v>
      </c>
      <c r="AJ151" s="147">
        <v>2</v>
      </c>
      <c r="AK151" s="147">
        <f t="shared" si="73"/>
        <v>37</v>
      </c>
      <c r="AL151" s="147">
        <v>33</v>
      </c>
      <c r="AM151" s="147"/>
      <c r="AN151" s="147"/>
      <c r="AO151" s="147"/>
      <c r="AP151" s="147"/>
      <c r="AQ151" s="147"/>
      <c r="AR151" s="147"/>
      <c r="AS151" s="147"/>
      <c r="AT151" s="147"/>
      <c r="AU151" s="147"/>
      <c r="AV151" s="147"/>
      <c r="AW151" s="147"/>
      <c r="AX151" s="147"/>
      <c r="AY151" s="147"/>
      <c r="AZ151" s="147"/>
      <c r="BA151" s="147"/>
      <c r="BB151" s="147"/>
      <c r="BC151" s="147"/>
      <c r="BD151" s="147"/>
      <c r="BE151" s="147"/>
      <c r="BF151" s="147"/>
      <c r="BG151" s="147"/>
      <c r="BH151" s="147"/>
      <c r="BI151" s="147"/>
      <c r="BJ151" s="147"/>
      <c r="BK151" s="147"/>
      <c r="BL151" s="147"/>
      <c r="BM151" s="147"/>
      <c r="BN151" s="147"/>
      <c r="BO151" s="147"/>
      <c r="BP151" s="147"/>
      <c r="BQ151" s="147"/>
      <c r="BR151" s="147"/>
      <c r="BS151" s="147"/>
      <c r="BT151" s="147"/>
      <c r="BU151" s="147"/>
      <c r="BV151" s="147"/>
      <c r="BW151" s="147">
        <f t="shared" si="58"/>
        <v>45</v>
      </c>
      <c r="BX151" s="147">
        <f t="shared" si="59"/>
        <v>912</v>
      </c>
      <c r="BY151" s="147">
        <f t="shared" si="60"/>
        <v>96</v>
      </c>
      <c r="BZ151" s="147">
        <f t="shared" si="61"/>
        <v>33</v>
      </c>
      <c r="CA151" s="148">
        <f t="shared" si="62"/>
        <v>1</v>
      </c>
      <c r="CB151" s="14" t="s">
        <v>289</v>
      </c>
      <c r="CC151" s="342" t="s">
        <v>1026</v>
      </c>
      <c r="CD151" s="14" t="s">
        <v>1027</v>
      </c>
      <c r="CE151" s="15">
        <v>15825.920156904189</v>
      </c>
      <c r="CF151" s="149">
        <v>916</v>
      </c>
      <c r="CG151" s="149">
        <v>45</v>
      </c>
      <c r="CH151" s="144">
        <v>917</v>
      </c>
      <c r="CI151" s="144">
        <v>45</v>
      </c>
      <c r="CJ151" s="144">
        <v>-1</v>
      </c>
      <c r="CK151" s="144">
        <v>0</v>
      </c>
      <c r="CL151" s="150">
        <f t="shared" si="63"/>
        <v>-4</v>
      </c>
      <c r="CM151" s="150">
        <f t="shared" si="64"/>
        <v>0</v>
      </c>
      <c r="CN151" s="300">
        <v>15633.245628481785</v>
      </c>
      <c r="CO151" s="286">
        <v>11326.672447211997</v>
      </c>
      <c r="CP151" s="148">
        <f t="shared" si="57"/>
        <v>1</v>
      </c>
      <c r="CQ151" s="151" t="s">
        <v>975</v>
      </c>
      <c r="CR151" s="151" t="s">
        <v>1027</v>
      </c>
      <c r="CS151" s="151" t="s">
        <v>1151</v>
      </c>
      <c r="CT151" s="151" t="s">
        <v>289</v>
      </c>
      <c r="CU151" s="151" t="s">
        <v>1355</v>
      </c>
      <c r="CV151" s="152">
        <v>236</v>
      </c>
      <c r="CW151" s="153">
        <v>3</v>
      </c>
      <c r="CX151" s="153">
        <v>10</v>
      </c>
      <c r="CY151" s="153">
        <v>20</v>
      </c>
      <c r="CZ151" s="153">
        <v>1</v>
      </c>
      <c r="DA151" s="154">
        <v>21</v>
      </c>
      <c r="DB151" s="155">
        <v>381</v>
      </c>
      <c r="DC151" s="156">
        <v>7</v>
      </c>
      <c r="DD151" s="156">
        <v>21</v>
      </c>
      <c r="DE151" s="156">
        <v>32</v>
      </c>
      <c r="DF151" s="156">
        <v>3</v>
      </c>
      <c r="DG151" s="156">
        <v>0</v>
      </c>
      <c r="DH151" s="156">
        <v>0</v>
      </c>
      <c r="DI151" s="157">
        <v>35</v>
      </c>
      <c r="DJ151" s="158">
        <v>275</v>
      </c>
      <c r="DK151" s="159">
        <v>1</v>
      </c>
      <c r="DL151" s="159">
        <v>13</v>
      </c>
      <c r="DM151" s="159">
        <v>23</v>
      </c>
      <c r="DN151" s="159">
        <v>1</v>
      </c>
      <c r="DO151" s="159">
        <v>0</v>
      </c>
      <c r="DP151" s="159">
        <v>0</v>
      </c>
      <c r="DQ151" s="160">
        <v>24</v>
      </c>
      <c r="DR151" s="161">
        <v>0</v>
      </c>
      <c r="DS151" s="162">
        <v>0</v>
      </c>
      <c r="DT151" s="162">
        <v>0</v>
      </c>
      <c r="DU151" s="162">
        <v>0</v>
      </c>
      <c r="DV151" s="162">
        <v>0</v>
      </c>
      <c r="DW151" s="163">
        <v>0</v>
      </c>
      <c r="DX151" s="164">
        <v>892</v>
      </c>
      <c r="DY151" s="165">
        <v>11</v>
      </c>
      <c r="DZ151" s="165">
        <v>44</v>
      </c>
      <c r="EA151" s="166">
        <v>75</v>
      </c>
      <c r="EB151" s="166">
        <v>5</v>
      </c>
      <c r="EC151" s="166">
        <v>0</v>
      </c>
      <c r="ED151" s="166">
        <v>0</v>
      </c>
      <c r="EE151" s="167">
        <v>80</v>
      </c>
      <c r="EF151" s="168"/>
      <c r="EG151" s="168"/>
      <c r="EH151" s="169"/>
      <c r="EI151" s="169"/>
      <c r="EJ151" s="169"/>
      <c r="EK151" s="169"/>
      <c r="EL151" s="169"/>
      <c r="EM151" s="169"/>
      <c r="EN151" s="169"/>
      <c r="EO151" s="169"/>
      <c r="EP151" s="169"/>
      <c r="EQ151" s="169"/>
      <c r="ER151" s="169"/>
      <c r="ES151" s="169"/>
      <c r="ET151" s="170">
        <v>3413.8405593385805</v>
      </c>
      <c r="EU151" s="170">
        <v>5238.437871726384</v>
      </c>
      <c r="EV151" s="171">
        <v>8652.278431064966</v>
      </c>
      <c r="EW151" s="168">
        <v>1</v>
      </c>
      <c r="EX151" s="168">
        <v>1</v>
      </c>
      <c r="EY151" s="168">
        <v>1</v>
      </c>
      <c r="EZ151" s="168">
        <v>1</v>
      </c>
      <c r="FA151" s="172">
        <f t="shared" si="65"/>
        <v>-20</v>
      </c>
      <c r="FB151" s="172">
        <f t="shared" si="66"/>
        <v>-1</v>
      </c>
      <c r="FC151" s="286">
        <f>(CO151+FA151*Foglio1!$L$17+Foglio1!$I$17*base!FB151)*(1-Foglio1!$L$27)</f>
        <v>8574.085373120812</v>
      </c>
      <c r="FD151" s="203"/>
      <c r="FE151" s="203"/>
      <c r="FF151" s="203"/>
      <c r="FH151" s="203"/>
      <c r="FI151" s="203"/>
      <c r="FJ151" s="203"/>
      <c r="FK151" s="203"/>
      <c r="FL151" s="203"/>
      <c r="FM151" s="203"/>
      <c r="FN151" s="203"/>
      <c r="FO151" s="203"/>
      <c r="FP151" s="203"/>
      <c r="FQ151" s="203"/>
      <c r="FR151" s="203"/>
      <c r="FS151" s="203"/>
      <c r="FT151" s="203"/>
      <c r="FU151" s="203"/>
      <c r="FV151" s="203"/>
      <c r="FW151" s="203"/>
    </row>
    <row r="152" spans="1:179" s="191" customFormat="1" ht="24.75" customHeight="1">
      <c r="A152" s="145">
        <v>144</v>
      </c>
      <c r="B152" s="145" t="str">
        <f t="shared" si="71"/>
        <v>IC</v>
      </c>
      <c r="C152" s="145" t="s">
        <v>284</v>
      </c>
      <c r="D152" s="143" t="s">
        <v>291</v>
      </c>
      <c r="E152" s="146" t="s">
        <v>702</v>
      </c>
      <c r="F152" s="146" t="s">
        <v>292</v>
      </c>
      <c r="G152" s="147">
        <v>9</v>
      </c>
      <c r="H152" s="147">
        <v>215</v>
      </c>
      <c r="I152" s="147">
        <v>18</v>
      </c>
      <c r="J152" s="147">
        <v>1</v>
      </c>
      <c r="K152" s="147">
        <v>19</v>
      </c>
      <c r="L152" s="147">
        <v>18</v>
      </c>
      <c r="M152" s="147">
        <v>335</v>
      </c>
      <c r="N152" s="147">
        <v>28</v>
      </c>
      <c r="O152" s="147">
        <v>3</v>
      </c>
      <c r="P152" s="147">
        <v>31</v>
      </c>
      <c r="Q152" s="147">
        <v>9</v>
      </c>
      <c r="R152" s="147">
        <v>196</v>
      </c>
      <c r="S152" s="147">
        <v>24</v>
      </c>
      <c r="T152" s="147">
        <v>3</v>
      </c>
      <c r="U152" s="147">
        <f t="shared" si="72"/>
        <v>27</v>
      </c>
      <c r="V152" s="147">
        <v>25</v>
      </c>
      <c r="W152" s="147">
        <v>9</v>
      </c>
      <c r="X152" s="147">
        <v>224</v>
      </c>
      <c r="Y152" s="147">
        <v>18</v>
      </c>
      <c r="Z152" s="147">
        <v>2</v>
      </c>
      <c r="AA152" s="147">
        <v>20</v>
      </c>
      <c r="AB152" s="147">
        <v>18</v>
      </c>
      <c r="AC152" s="147">
        <v>346</v>
      </c>
      <c r="AD152" s="147">
        <v>31</v>
      </c>
      <c r="AE152" s="147">
        <v>3</v>
      </c>
      <c r="AF152" s="147">
        <v>34</v>
      </c>
      <c r="AG152" s="147">
        <v>9</v>
      </c>
      <c r="AH152" s="147">
        <v>201</v>
      </c>
      <c r="AI152" s="147">
        <v>19</v>
      </c>
      <c r="AJ152" s="147">
        <v>3</v>
      </c>
      <c r="AK152" s="147">
        <f t="shared" si="73"/>
        <v>22</v>
      </c>
      <c r="AL152" s="147">
        <v>25</v>
      </c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>
        <f t="shared" si="58"/>
        <v>36</v>
      </c>
      <c r="BX152" s="147">
        <f t="shared" si="59"/>
        <v>771</v>
      </c>
      <c r="BY152" s="147">
        <f t="shared" si="60"/>
        <v>76</v>
      </c>
      <c r="BZ152" s="147">
        <f t="shared" si="61"/>
        <v>25</v>
      </c>
      <c r="CA152" s="148">
        <f t="shared" si="62"/>
        <v>1</v>
      </c>
      <c r="CB152" s="14" t="s">
        <v>291</v>
      </c>
      <c r="CC152" s="342" t="s">
        <v>1008</v>
      </c>
      <c r="CD152" s="14" t="s">
        <v>1009</v>
      </c>
      <c r="CE152" s="15">
        <v>12502.731710876109</v>
      </c>
      <c r="CF152" s="149">
        <v>752</v>
      </c>
      <c r="CG152" s="149">
        <v>37</v>
      </c>
      <c r="CH152" s="144">
        <v>731</v>
      </c>
      <c r="CI152" s="144">
        <v>36</v>
      </c>
      <c r="CJ152" s="144">
        <v>21</v>
      </c>
      <c r="CK152" s="144">
        <v>1</v>
      </c>
      <c r="CL152" s="150">
        <f t="shared" si="63"/>
        <v>19</v>
      </c>
      <c r="CM152" s="150">
        <f t="shared" si="64"/>
        <v>-1</v>
      </c>
      <c r="CN152" s="300">
        <v>12944.102147224534</v>
      </c>
      <c r="CO152" s="286">
        <v>9348.106656053742</v>
      </c>
      <c r="CP152" s="148">
        <f t="shared" si="57"/>
        <v>1</v>
      </c>
      <c r="CQ152" s="151" t="s">
        <v>975</v>
      </c>
      <c r="CR152" s="151" t="s">
        <v>1009</v>
      </c>
      <c r="CS152" s="151" t="s">
        <v>1151</v>
      </c>
      <c r="CT152" s="151" t="s">
        <v>291</v>
      </c>
      <c r="CU152" s="151" t="s">
        <v>1356</v>
      </c>
      <c r="CV152" s="152">
        <v>241</v>
      </c>
      <c r="CW152" s="153">
        <v>2</v>
      </c>
      <c r="CX152" s="153">
        <v>9</v>
      </c>
      <c r="CY152" s="153">
        <v>18</v>
      </c>
      <c r="CZ152" s="153">
        <v>1</v>
      </c>
      <c r="DA152" s="154">
        <v>19</v>
      </c>
      <c r="DB152" s="155">
        <v>360</v>
      </c>
      <c r="DC152" s="156">
        <v>10</v>
      </c>
      <c r="DD152" s="156">
        <v>18</v>
      </c>
      <c r="DE152" s="156">
        <v>26</v>
      </c>
      <c r="DF152" s="156">
        <v>4</v>
      </c>
      <c r="DG152" s="156">
        <v>0</v>
      </c>
      <c r="DH152" s="156">
        <v>2</v>
      </c>
      <c r="DI152" s="157">
        <v>32</v>
      </c>
      <c r="DJ152" s="158">
        <v>185</v>
      </c>
      <c r="DK152" s="159">
        <v>5</v>
      </c>
      <c r="DL152" s="159">
        <v>9</v>
      </c>
      <c r="DM152" s="159">
        <v>16</v>
      </c>
      <c r="DN152" s="159">
        <v>3</v>
      </c>
      <c r="DO152" s="159">
        <v>0</v>
      </c>
      <c r="DP152" s="159">
        <v>5</v>
      </c>
      <c r="DQ152" s="160">
        <v>24</v>
      </c>
      <c r="DR152" s="161">
        <v>0</v>
      </c>
      <c r="DS152" s="162">
        <v>0</v>
      </c>
      <c r="DT152" s="162">
        <v>0</v>
      </c>
      <c r="DU152" s="162">
        <v>0</v>
      </c>
      <c r="DV152" s="162">
        <v>0</v>
      </c>
      <c r="DW152" s="163">
        <v>0</v>
      </c>
      <c r="DX152" s="164">
        <v>786</v>
      </c>
      <c r="DY152" s="165">
        <v>17</v>
      </c>
      <c r="DZ152" s="165">
        <v>36</v>
      </c>
      <c r="EA152" s="166">
        <v>60</v>
      </c>
      <c r="EB152" s="166">
        <v>8</v>
      </c>
      <c r="EC152" s="166">
        <v>0</v>
      </c>
      <c r="ED152" s="166">
        <v>7</v>
      </c>
      <c r="EE152" s="167">
        <v>75</v>
      </c>
      <c r="EF152" s="168" t="s">
        <v>1357</v>
      </c>
      <c r="EG152" s="168" t="s">
        <v>1358</v>
      </c>
      <c r="EH152" s="169"/>
      <c r="EI152" s="169"/>
      <c r="EJ152" s="169"/>
      <c r="EK152" s="169"/>
      <c r="EL152" s="169"/>
      <c r="EM152" s="169"/>
      <c r="EN152" s="169"/>
      <c r="EO152" s="169"/>
      <c r="EP152" s="169"/>
      <c r="EQ152" s="169"/>
      <c r="ER152" s="169"/>
      <c r="ES152" s="169"/>
      <c r="ET152" s="170">
        <v>2927.925248787092</v>
      </c>
      <c r="EU152" s="170">
        <v>4211.793056508672</v>
      </c>
      <c r="EV152" s="171">
        <v>7139.718305295764</v>
      </c>
      <c r="EW152" s="168">
        <v>1</v>
      </c>
      <c r="EX152" s="168">
        <v>1</v>
      </c>
      <c r="EY152" s="168">
        <v>1</v>
      </c>
      <c r="EZ152" s="168">
        <v>1</v>
      </c>
      <c r="FA152" s="172">
        <f t="shared" si="65"/>
        <v>15</v>
      </c>
      <c r="FB152" s="172">
        <f t="shared" si="66"/>
        <v>0</v>
      </c>
      <c r="FC152" s="286">
        <f>(CO152+FA152*Foglio1!$L$17+Foglio1!$I$17*base!FB152)*(1-Foglio1!$L$27)</f>
        <v>7244.17329442606</v>
      </c>
      <c r="FD152" s="203"/>
      <c r="FE152" s="203"/>
      <c r="FF152" s="203"/>
      <c r="FH152" s="203"/>
      <c r="FI152" s="203"/>
      <c r="FJ152" s="203"/>
      <c r="FK152" s="203"/>
      <c r="FL152" s="203"/>
      <c r="FM152" s="203"/>
      <c r="FN152" s="203"/>
      <c r="FO152" s="203"/>
      <c r="FP152" s="203"/>
      <c r="FQ152" s="203"/>
      <c r="FR152" s="203"/>
      <c r="FS152" s="203"/>
      <c r="FT152" s="203"/>
      <c r="FU152" s="203"/>
      <c r="FV152" s="203"/>
      <c r="FW152" s="203"/>
    </row>
    <row r="153" spans="1:179" s="191" customFormat="1" ht="24.75" customHeight="1">
      <c r="A153" s="145">
        <v>145</v>
      </c>
      <c r="B153" s="145" t="str">
        <f t="shared" si="71"/>
        <v>EE</v>
      </c>
      <c r="C153" s="145" t="s">
        <v>284</v>
      </c>
      <c r="D153" s="143" t="s">
        <v>293</v>
      </c>
      <c r="E153" s="146" t="s">
        <v>703</v>
      </c>
      <c r="F153" s="146" t="s">
        <v>294</v>
      </c>
      <c r="G153" s="147">
        <v>6</v>
      </c>
      <c r="H153" s="147">
        <v>139</v>
      </c>
      <c r="I153" s="147">
        <v>12</v>
      </c>
      <c r="J153" s="147">
        <v>1</v>
      </c>
      <c r="K153" s="147">
        <v>13</v>
      </c>
      <c r="L153" s="147">
        <v>29</v>
      </c>
      <c r="M153" s="147">
        <v>607</v>
      </c>
      <c r="N153" s="147">
        <v>50</v>
      </c>
      <c r="O153" s="147">
        <v>5</v>
      </c>
      <c r="P153" s="147">
        <v>55</v>
      </c>
      <c r="Q153" s="147"/>
      <c r="R153" s="147"/>
      <c r="S153" s="147"/>
      <c r="T153" s="147"/>
      <c r="U153" s="147"/>
      <c r="V153" s="147">
        <v>14</v>
      </c>
      <c r="W153" s="147">
        <v>6</v>
      </c>
      <c r="X153" s="147">
        <v>144</v>
      </c>
      <c r="Y153" s="147">
        <v>12</v>
      </c>
      <c r="Z153" s="147">
        <v>2</v>
      </c>
      <c r="AA153" s="147">
        <v>14</v>
      </c>
      <c r="AB153" s="147">
        <v>29</v>
      </c>
      <c r="AC153" s="147">
        <v>622</v>
      </c>
      <c r="AD153" s="147">
        <v>50</v>
      </c>
      <c r="AE153" s="147">
        <v>7</v>
      </c>
      <c r="AF153" s="147">
        <v>57</v>
      </c>
      <c r="AG153" s="147"/>
      <c r="AH153" s="147"/>
      <c r="AI153" s="147"/>
      <c r="AJ153" s="147"/>
      <c r="AK153" s="147"/>
      <c r="AL153" s="147">
        <v>14</v>
      </c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>
        <f t="shared" si="58"/>
        <v>35</v>
      </c>
      <c r="BX153" s="147">
        <f t="shared" si="59"/>
        <v>766</v>
      </c>
      <c r="BY153" s="147">
        <f t="shared" si="60"/>
        <v>71</v>
      </c>
      <c r="BZ153" s="147">
        <f t="shared" si="61"/>
        <v>14</v>
      </c>
      <c r="CA153" s="148">
        <f t="shared" si="62"/>
        <v>1</v>
      </c>
      <c r="CB153" s="14" t="s">
        <v>293</v>
      </c>
      <c r="CC153" s="342" t="s">
        <v>962</v>
      </c>
      <c r="CD153" s="14" t="s">
        <v>963</v>
      </c>
      <c r="CE153" s="15">
        <v>9990.247143453491</v>
      </c>
      <c r="CF153" s="149">
        <v>758</v>
      </c>
      <c r="CG153" s="149">
        <v>35</v>
      </c>
      <c r="CH153" s="144">
        <v>666</v>
      </c>
      <c r="CI153" s="144">
        <v>31</v>
      </c>
      <c r="CJ153" s="144">
        <v>92</v>
      </c>
      <c r="CK153" s="144">
        <v>4</v>
      </c>
      <c r="CL153" s="150">
        <f t="shared" si="63"/>
        <v>8</v>
      </c>
      <c r="CM153" s="150">
        <f t="shared" si="64"/>
        <v>0</v>
      </c>
      <c r="CN153" s="300">
        <v>12304.65084505591</v>
      </c>
      <c r="CO153" s="286">
        <v>8955.470856912347</v>
      </c>
      <c r="CP153" s="148">
        <f t="shared" si="57"/>
        <v>1</v>
      </c>
      <c r="CQ153" s="151" t="s">
        <v>975</v>
      </c>
      <c r="CR153" s="151" t="s">
        <v>963</v>
      </c>
      <c r="CS153" s="151" t="s">
        <v>1251</v>
      </c>
      <c r="CT153" s="151" t="s">
        <v>293</v>
      </c>
      <c r="CU153" s="151" t="s">
        <v>1359</v>
      </c>
      <c r="CV153" s="152">
        <v>144</v>
      </c>
      <c r="CW153" s="153">
        <v>4</v>
      </c>
      <c r="CX153" s="153">
        <v>6</v>
      </c>
      <c r="CY153" s="153">
        <v>12</v>
      </c>
      <c r="CZ153" s="153">
        <v>2</v>
      </c>
      <c r="DA153" s="154">
        <v>14</v>
      </c>
      <c r="DB153" s="155">
        <v>635</v>
      </c>
      <c r="DC153" s="156">
        <v>16</v>
      </c>
      <c r="DD153" s="156">
        <v>30</v>
      </c>
      <c r="DE153" s="156">
        <v>52</v>
      </c>
      <c r="DF153" s="156">
        <v>7</v>
      </c>
      <c r="DG153" s="156">
        <v>0</v>
      </c>
      <c r="DH153" s="156">
        <v>0</v>
      </c>
      <c r="DI153" s="157">
        <v>59</v>
      </c>
      <c r="DJ153" s="158">
        <v>0</v>
      </c>
      <c r="DK153" s="159">
        <v>0</v>
      </c>
      <c r="DL153" s="159">
        <v>0</v>
      </c>
      <c r="DM153" s="159">
        <v>0</v>
      </c>
      <c r="DN153" s="159">
        <v>0</v>
      </c>
      <c r="DO153" s="159">
        <v>0</v>
      </c>
      <c r="DP153" s="159">
        <v>0</v>
      </c>
      <c r="DQ153" s="160">
        <v>0</v>
      </c>
      <c r="DR153" s="161">
        <v>0</v>
      </c>
      <c r="DS153" s="162">
        <v>0</v>
      </c>
      <c r="DT153" s="162">
        <v>0</v>
      </c>
      <c r="DU153" s="162">
        <v>0</v>
      </c>
      <c r="DV153" s="162">
        <v>0</v>
      </c>
      <c r="DW153" s="163">
        <v>0</v>
      </c>
      <c r="DX153" s="164">
        <v>779</v>
      </c>
      <c r="DY153" s="165">
        <v>20</v>
      </c>
      <c r="DZ153" s="165">
        <v>36</v>
      </c>
      <c r="EA153" s="166">
        <v>64</v>
      </c>
      <c r="EB153" s="166">
        <v>9</v>
      </c>
      <c r="EC153" s="166">
        <v>0</v>
      </c>
      <c r="ED153" s="166">
        <v>0</v>
      </c>
      <c r="EE153" s="167">
        <v>73</v>
      </c>
      <c r="EF153" s="168"/>
      <c r="EG153" s="168"/>
      <c r="EH153" s="169"/>
      <c r="EI153" s="169"/>
      <c r="EJ153" s="169"/>
      <c r="EK153" s="169"/>
      <c r="EL153" s="169"/>
      <c r="EM153" s="169"/>
      <c r="EN153" s="169"/>
      <c r="EO153" s="169"/>
      <c r="EP153" s="169"/>
      <c r="EQ153" s="169"/>
      <c r="ER153" s="169"/>
      <c r="ES153" s="169"/>
      <c r="ET153" s="170">
        <v>2734.420033380046</v>
      </c>
      <c r="EU153" s="170">
        <v>3697.097575172992</v>
      </c>
      <c r="EV153" s="171">
        <v>6431.517608553038</v>
      </c>
      <c r="EW153" s="168">
        <v>1</v>
      </c>
      <c r="EX153" s="168">
        <v>1</v>
      </c>
      <c r="EY153" s="168">
        <v>1</v>
      </c>
      <c r="EZ153" s="168">
        <v>1</v>
      </c>
      <c r="FA153" s="172">
        <f t="shared" si="65"/>
        <v>13</v>
      </c>
      <c r="FB153" s="172">
        <f t="shared" si="66"/>
        <v>1</v>
      </c>
      <c r="FC153" s="286">
        <f>(CO153+FA153*Foglio1!$L$17+Foglio1!$I$17*base!FB153)*(1-Foglio1!$L$27)</f>
        <v>7026.7607029654455</v>
      </c>
      <c r="FD153" s="203"/>
      <c r="FE153" s="203"/>
      <c r="FF153" s="203"/>
      <c r="FH153" s="203"/>
      <c r="FI153" s="203"/>
      <c r="FJ153" s="203"/>
      <c r="FK153" s="203"/>
      <c r="FL153" s="203"/>
      <c r="FM153" s="203"/>
      <c r="FN153" s="203"/>
      <c r="FO153" s="203"/>
      <c r="FP153" s="203"/>
      <c r="FQ153" s="203"/>
      <c r="FR153" s="203"/>
      <c r="FS153" s="203"/>
      <c r="FT153" s="203"/>
      <c r="FU153" s="203"/>
      <c r="FV153" s="203"/>
      <c r="FW153" s="203"/>
    </row>
    <row r="154" spans="1:179" s="191" customFormat="1" ht="30" customHeight="1">
      <c r="A154" s="145">
        <v>146</v>
      </c>
      <c r="B154" s="145" t="str">
        <f t="shared" si="71"/>
        <v>EE</v>
      </c>
      <c r="C154" s="145" t="s">
        <v>284</v>
      </c>
      <c r="D154" s="143" t="s">
        <v>295</v>
      </c>
      <c r="E154" s="146" t="s">
        <v>704</v>
      </c>
      <c r="F154" s="146" t="s">
        <v>294</v>
      </c>
      <c r="G154" s="147">
        <v>8</v>
      </c>
      <c r="H154" s="147">
        <v>182</v>
      </c>
      <c r="I154" s="147">
        <v>16</v>
      </c>
      <c r="J154" s="147">
        <v>2</v>
      </c>
      <c r="K154" s="147">
        <v>18</v>
      </c>
      <c r="L154" s="147">
        <v>31</v>
      </c>
      <c r="M154" s="147">
        <v>684</v>
      </c>
      <c r="N154" s="147">
        <v>55</v>
      </c>
      <c r="O154" s="147">
        <v>6</v>
      </c>
      <c r="P154" s="147">
        <v>61</v>
      </c>
      <c r="Q154" s="147"/>
      <c r="R154" s="147"/>
      <c r="S154" s="147"/>
      <c r="T154" s="147"/>
      <c r="U154" s="147"/>
      <c r="V154" s="147">
        <v>23</v>
      </c>
      <c r="W154" s="147">
        <v>8</v>
      </c>
      <c r="X154" s="147">
        <v>192</v>
      </c>
      <c r="Y154" s="147">
        <v>16</v>
      </c>
      <c r="Z154" s="147">
        <v>2</v>
      </c>
      <c r="AA154" s="147">
        <v>18</v>
      </c>
      <c r="AB154" s="147">
        <v>32</v>
      </c>
      <c r="AC154" s="147">
        <v>691</v>
      </c>
      <c r="AD154" s="147">
        <v>58</v>
      </c>
      <c r="AE154" s="147">
        <v>10</v>
      </c>
      <c r="AF154" s="147">
        <v>68</v>
      </c>
      <c r="AG154" s="147"/>
      <c r="AH154" s="147"/>
      <c r="AI154" s="147"/>
      <c r="AJ154" s="147"/>
      <c r="AK154" s="147"/>
      <c r="AL154" s="147">
        <v>24</v>
      </c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>
        <f t="shared" si="58"/>
        <v>40</v>
      </c>
      <c r="BX154" s="147">
        <f t="shared" si="59"/>
        <v>883</v>
      </c>
      <c r="BY154" s="147">
        <f t="shared" si="60"/>
        <v>86</v>
      </c>
      <c r="BZ154" s="147">
        <f t="shared" si="61"/>
        <v>24</v>
      </c>
      <c r="CA154" s="148">
        <f t="shared" si="62"/>
        <v>1</v>
      </c>
      <c r="CB154" s="14" t="s">
        <v>295</v>
      </c>
      <c r="CC154" s="342" t="s">
        <v>976</v>
      </c>
      <c r="CD154" s="14" t="s">
        <v>963</v>
      </c>
      <c r="CE154" s="15">
        <v>12176.559198672096</v>
      </c>
      <c r="CF154" s="149">
        <v>845</v>
      </c>
      <c r="CG154" s="149">
        <v>38</v>
      </c>
      <c r="CH154" s="144">
        <v>808</v>
      </c>
      <c r="CI154" s="144">
        <v>38</v>
      </c>
      <c r="CJ154" s="144">
        <v>37</v>
      </c>
      <c r="CK154" s="144">
        <v>0</v>
      </c>
      <c r="CL154" s="150">
        <f t="shared" si="63"/>
        <v>38</v>
      </c>
      <c r="CM154" s="150">
        <f t="shared" si="64"/>
        <v>2</v>
      </c>
      <c r="CN154" s="300">
        <v>12454.148869305835</v>
      </c>
      <c r="CO154" s="286">
        <v>9395.099198031003</v>
      </c>
      <c r="CP154" s="148">
        <f t="shared" si="57"/>
        <v>1</v>
      </c>
      <c r="CQ154" s="151" t="s">
        <v>975</v>
      </c>
      <c r="CR154" s="151" t="s">
        <v>963</v>
      </c>
      <c r="CS154" s="151" t="s">
        <v>1251</v>
      </c>
      <c r="CT154" s="151" t="s">
        <v>295</v>
      </c>
      <c r="CU154" s="151" t="s">
        <v>1360</v>
      </c>
      <c r="CV154" s="152">
        <v>204</v>
      </c>
      <c r="CW154" s="153">
        <v>5</v>
      </c>
      <c r="CX154" s="153">
        <v>8</v>
      </c>
      <c r="CY154" s="153">
        <v>16</v>
      </c>
      <c r="CZ154" s="153">
        <v>3</v>
      </c>
      <c r="DA154" s="154">
        <v>19</v>
      </c>
      <c r="DB154" s="155">
        <v>701</v>
      </c>
      <c r="DC154" s="156">
        <v>22</v>
      </c>
      <c r="DD154" s="156">
        <v>32</v>
      </c>
      <c r="DE154" s="156">
        <v>57</v>
      </c>
      <c r="DF154" s="156">
        <v>10</v>
      </c>
      <c r="DG154" s="156">
        <v>0</v>
      </c>
      <c r="DH154" s="156">
        <v>0</v>
      </c>
      <c r="DI154" s="157">
        <v>67</v>
      </c>
      <c r="DJ154" s="158">
        <v>0</v>
      </c>
      <c r="DK154" s="159">
        <v>0</v>
      </c>
      <c r="DL154" s="159">
        <v>0</v>
      </c>
      <c r="DM154" s="159">
        <v>0</v>
      </c>
      <c r="DN154" s="159">
        <v>0</v>
      </c>
      <c r="DO154" s="159">
        <v>0</v>
      </c>
      <c r="DP154" s="159">
        <v>0</v>
      </c>
      <c r="DQ154" s="160">
        <v>0</v>
      </c>
      <c r="DR154" s="161">
        <v>0</v>
      </c>
      <c r="DS154" s="162">
        <v>0</v>
      </c>
      <c r="DT154" s="162">
        <v>0</v>
      </c>
      <c r="DU154" s="162">
        <v>0</v>
      </c>
      <c r="DV154" s="162">
        <v>0</v>
      </c>
      <c r="DW154" s="163">
        <v>0</v>
      </c>
      <c r="DX154" s="164">
        <v>905</v>
      </c>
      <c r="DY154" s="165">
        <v>27</v>
      </c>
      <c r="DZ154" s="165">
        <v>40</v>
      </c>
      <c r="EA154" s="166">
        <v>73</v>
      </c>
      <c r="EB154" s="166">
        <v>13</v>
      </c>
      <c r="EC154" s="166">
        <v>0</v>
      </c>
      <c r="ED154" s="166">
        <v>0</v>
      </c>
      <c r="EE154" s="167">
        <v>86</v>
      </c>
      <c r="EF154" s="168"/>
      <c r="EG154" s="168"/>
      <c r="EH154" s="169"/>
      <c r="EI154" s="169"/>
      <c r="EJ154" s="169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70">
        <v>3160.370930291078</v>
      </c>
      <c r="EU154" s="170">
        <v>4126.834971412595</v>
      </c>
      <c r="EV154" s="171">
        <v>7287.205901703674</v>
      </c>
      <c r="EW154" s="168">
        <v>1</v>
      </c>
      <c r="EX154" s="168">
        <v>1</v>
      </c>
      <c r="EY154" s="168">
        <v>1</v>
      </c>
      <c r="EZ154" s="168">
        <v>1</v>
      </c>
      <c r="FA154" s="172">
        <f t="shared" si="65"/>
        <v>22</v>
      </c>
      <c r="FB154" s="172">
        <f t="shared" si="66"/>
        <v>0</v>
      </c>
      <c r="FC154" s="286">
        <f>(CO154+FA154*Foglio1!$L$17+Foglio1!$I$17*base!FB154)*(1-Foglio1!$L$27)</f>
        <v>7300.988247180442</v>
      </c>
      <c r="FD154" s="203"/>
      <c r="FE154" s="203"/>
      <c r="FF154" s="203"/>
      <c r="FH154" s="203"/>
      <c r="FI154" s="203"/>
      <c r="FJ154" s="203"/>
      <c r="FK154" s="203"/>
      <c r="FL154" s="203"/>
      <c r="FM154" s="203"/>
      <c r="FN154" s="203"/>
      <c r="FO154" s="203"/>
      <c r="FP154" s="203"/>
      <c r="FQ154" s="203"/>
      <c r="FR154" s="203"/>
      <c r="FS154" s="203"/>
      <c r="FT154" s="203"/>
      <c r="FU154" s="203"/>
      <c r="FV154" s="203"/>
      <c r="FW154" s="203"/>
    </row>
    <row r="155" spans="1:179" s="191" customFormat="1" ht="28.5" customHeight="1">
      <c r="A155" s="145">
        <v>147</v>
      </c>
      <c r="B155" s="145" t="str">
        <f t="shared" si="71"/>
        <v>IC</v>
      </c>
      <c r="C155" s="145" t="s">
        <v>284</v>
      </c>
      <c r="D155" s="143" t="s">
        <v>296</v>
      </c>
      <c r="E155" s="146" t="s">
        <v>705</v>
      </c>
      <c r="F155" s="146" t="s">
        <v>294</v>
      </c>
      <c r="G155" s="147">
        <v>8</v>
      </c>
      <c r="H155" s="147">
        <v>200</v>
      </c>
      <c r="I155" s="147">
        <v>15</v>
      </c>
      <c r="J155" s="147">
        <v>1</v>
      </c>
      <c r="K155" s="147">
        <v>16</v>
      </c>
      <c r="L155" s="147">
        <v>24</v>
      </c>
      <c r="M155" s="147">
        <v>469</v>
      </c>
      <c r="N155" s="147">
        <v>36</v>
      </c>
      <c r="O155" s="147">
        <v>3</v>
      </c>
      <c r="P155" s="147">
        <v>39</v>
      </c>
      <c r="Q155" s="147">
        <v>13</v>
      </c>
      <c r="R155" s="147">
        <v>293</v>
      </c>
      <c r="S155" s="147">
        <v>22</v>
      </c>
      <c r="T155" s="147">
        <v>3</v>
      </c>
      <c r="U155" s="147">
        <f>SUM(S155:T155)</f>
        <v>25</v>
      </c>
      <c r="V155" s="147">
        <v>25</v>
      </c>
      <c r="W155" s="147">
        <v>8</v>
      </c>
      <c r="X155" s="147">
        <v>203</v>
      </c>
      <c r="Y155" s="147">
        <v>15</v>
      </c>
      <c r="Z155" s="147">
        <v>1</v>
      </c>
      <c r="AA155" s="147">
        <v>16</v>
      </c>
      <c r="AB155" s="147">
        <v>24</v>
      </c>
      <c r="AC155" s="147">
        <v>476</v>
      </c>
      <c r="AD155" s="147">
        <v>38</v>
      </c>
      <c r="AE155" s="147">
        <v>4</v>
      </c>
      <c r="AF155" s="147">
        <v>42</v>
      </c>
      <c r="AG155" s="147">
        <v>13</v>
      </c>
      <c r="AH155" s="147">
        <v>297</v>
      </c>
      <c r="AI155" s="147">
        <v>31</v>
      </c>
      <c r="AJ155" s="147">
        <v>8</v>
      </c>
      <c r="AK155" s="147">
        <f>SUM(AI155:AJ155)</f>
        <v>39</v>
      </c>
      <c r="AL155" s="147">
        <v>25</v>
      </c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>
        <f t="shared" si="58"/>
        <v>45</v>
      </c>
      <c r="BX155" s="147">
        <f t="shared" si="59"/>
        <v>976</v>
      </c>
      <c r="BY155" s="147">
        <f t="shared" si="60"/>
        <v>97</v>
      </c>
      <c r="BZ155" s="147">
        <f t="shared" si="61"/>
        <v>25</v>
      </c>
      <c r="CA155" s="148">
        <f t="shared" si="62"/>
        <v>1</v>
      </c>
      <c r="CB155" s="14" t="s">
        <v>296</v>
      </c>
      <c r="CC155" s="342" t="s">
        <v>1018</v>
      </c>
      <c r="CD155" s="14" t="s">
        <v>963</v>
      </c>
      <c r="CE155" s="15">
        <v>11964.563393645745</v>
      </c>
      <c r="CF155" s="149">
        <v>958</v>
      </c>
      <c r="CG155" s="149">
        <v>46</v>
      </c>
      <c r="CH155" s="144">
        <v>688</v>
      </c>
      <c r="CI155" s="144">
        <v>31</v>
      </c>
      <c r="CJ155" s="144">
        <v>270</v>
      </c>
      <c r="CK155" s="144">
        <v>15</v>
      </c>
      <c r="CL155" s="150">
        <f t="shared" si="63"/>
        <v>18</v>
      </c>
      <c r="CM155" s="150">
        <f t="shared" si="64"/>
        <v>-1</v>
      </c>
      <c r="CN155" s="300">
        <v>20090.256105625107</v>
      </c>
      <c r="CO155" s="286">
        <v>14528.677360210564</v>
      </c>
      <c r="CP155" s="148">
        <f t="shared" si="57"/>
        <v>1</v>
      </c>
      <c r="CQ155" s="151" t="s">
        <v>975</v>
      </c>
      <c r="CR155" s="151" t="s">
        <v>963</v>
      </c>
      <c r="CS155" s="151" t="s">
        <v>1151</v>
      </c>
      <c r="CT155" s="151" t="s">
        <v>296</v>
      </c>
      <c r="CU155" s="151" t="s">
        <v>1361</v>
      </c>
      <c r="CV155" s="152">
        <v>193</v>
      </c>
      <c r="CW155" s="153">
        <v>3</v>
      </c>
      <c r="CX155" s="153">
        <v>8</v>
      </c>
      <c r="CY155" s="153">
        <v>15</v>
      </c>
      <c r="CZ155" s="153">
        <v>1</v>
      </c>
      <c r="DA155" s="154">
        <v>16</v>
      </c>
      <c r="DB155" s="155">
        <v>481</v>
      </c>
      <c r="DC155" s="156">
        <v>10</v>
      </c>
      <c r="DD155" s="156">
        <v>24</v>
      </c>
      <c r="DE155" s="156">
        <v>36</v>
      </c>
      <c r="DF155" s="156">
        <v>5</v>
      </c>
      <c r="DG155" s="156">
        <v>0</v>
      </c>
      <c r="DH155" s="156">
        <v>0</v>
      </c>
      <c r="DI155" s="157">
        <v>41</v>
      </c>
      <c r="DJ155" s="158">
        <v>269</v>
      </c>
      <c r="DK155" s="159">
        <v>8</v>
      </c>
      <c r="DL155" s="159">
        <v>11</v>
      </c>
      <c r="DM155" s="159">
        <v>18</v>
      </c>
      <c r="DN155" s="159">
        <v>4</v>
      </c>
      <c r="DO155" s="159">
        <v>0</v>
      </c>
      <c r="DP155" s="159">
        <v>0</v>
      </c>
      <c r="DQ155" s="160">
        <v>22</v>
      </c>
      <c r="DR155" s="161">
        <v>0</v>
      </c>
      <c r="DS155" s="162">
        <v>0</v>
      </c>
      <c r="DT155" s="162">
        <v>0</v>
      </c>
      <c r="DU155" s="162">
        <v>0</v>
      </c>
      <c r="DV155" s="162">
        <v>0</v>
      </c>
      <c r="DW155" s="163">
        <v>0</v>
      </c>
      <c r="DX155" s="164">
        <v>943</v>
      </c>
      <c r="DY155" s="165">
        <v>21</v>
      </c>
      <c r="DZ155" s="165">
        <v>43</v>
      </c>
      <c r="EA155" s="166">
        <v>69</v>
      </c>
      <c r="EB155" s="166">
        <v>10</v>
      </c>
      <c r="EC155" s="166">
        <v>0</v>
      </c>
      <c r="ED155" s="166">
        <v>0</v>
      </c>
      <c r="EE155" s="167">
        <v>79</v>
      </c>
      <c r="EF155" s="168"/>
      <c r="EG155" s="168"/>
      <c r="EH155" s="169"/>
      <c r="EI155" s="169"/>
      <c r="EJ155" s="169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70">
        <v>3609.3221080695594</v>
      </c>
      <c r="EU155" s="170">
        <v>5004.783763551372</v>
      </c>
      <c r="EV155" s="171">
        <v>8614.105871620932</v>
      </c>
      <c r="EW155" s="168">
        <v>1</v>
      </c>
      <c r="EX155" s="168">
        <v>1</v>
      </c>
      <c r="EY155" s="168">
        <v>1</v>
      </c>
      <c r="EZ155" s="168">
        <v>1</v>
      </c>
      <c r="FA155" s="172">
        <f t="shared" si="65"/>
        <v>-33</v>
      </c>
      <c r="FB155" s="172">
        <f t="shared" si="66"/>
        <v>-2</v>
      </c>
      <c r="FC155" s="286">
        <f>(CO155+FA155*Foglio1!$L$17+Foglio1!$I$17*base!FB155)*(1-Foglio1!$L$27)</f>
        <v>10911.108552199334</v>
      </c>
      <c r="FD155" s="203"/>
      <c r="FE155" s="203"/>
      <c r="FF155" s="203"/>
      <c r="FH155" s="203"/>
      <c r="FI155" s="203"/>
      <c r="FJ155" s="203"/>
      <c r="FK155" s="203"/>
      <c r="FL155" s="203"/>
      <c r="FM155" s="203"/>
      <c r="FN155" s="203"/>
      <c r="FO155" s="203"/>
      <c r="FP155" s="203"/>
      <c r="FQ155" s="203"/>
      <c r="FR155" s="203"/>
      <c r="FS155" s="203"/>
      <c r="FT155" s="203"/>
      <c r="FU155" s="203"/>
      <c r="FV155" s="203"/>
      <c r="FW155" s="203"/>
    </row>
    <row r="156" spans="1:179" s="191" customFormat="1" ht="24.75" customHeight="1">
      <c r="A156" s="145">
        <v>148</v>
      </c>
      <c r="B156" s="145" t="str">
        <f t="shared" si="71"/>
        <v>IC</v>
      </c>
      <c r="C156" s="145" t="s">
        <v>284</v>
      </c>
      <c r="D156" s="143" t="s">
        <v>297</v>
      </c>
      <c r="E156" s="146" t="s">
        <v>706</v>
      </c>
      <c r="F156" s="146" t="s">
        <v>294</v>
      </c>
      <c r="G156" s="147">
        <v>3</v>
      </c>
      <c r="H156" s="147">
        <v>74</v>
      </c>
      <c r="I156" s="147">
        <v>6</v>
      </c>
      <c r="J156" s="147"/>
      <c r="K156" s="147">
        <v>6</v>
      </c>
      <c r="L156" s="147">
        <v>10</v>
      </c>
      <c r="M156" s="147">
        <v>222</v>
      </c>
      <c r="N156" s="147">
        <v>16</v>
      </c>
      <c r="O156" s="147">
        <v>1</v>
      </c>
      <c r="P156" s="147">
        <v>17</v>
      </c>
      <c r="Q156" s="147">
        <v>23</v>
      </c>
      <c r="R156" s="147">
        <v>526</v>
      </c>
      <c r="S156" s="147">
        <v>38</v>
      </c>
      <c r="T156" s="147">
        <v>4</v>
      </c>
      <c r="U156" s="147">
        <f>SUM(S156:T156)</f>
        <v>42</v>
      </c>
      <c r="V156" s="147">
        <v>19</v>
      </c>
      <c r="W156" s="147">
        <v>3</v>
      </c>
      <c r="X156" s="147">
        <v>75</v>
      </c>
      <c r="Y156" s="147">
        <v>6</v>
      </c>
      <c r="Z156" s="147"/>
      <c r="AA156" s="147">
        <v>6</v>
      </c>
      <c r="AB156" s="147">
        <v>10</v>
      </c>
      <c r="AC156" s="147">
        <v>218</v>
      </c>
      <c r="AD156" s="147">
        <v>16</v>
      </c>
      <c r="AE156" s="147">
        <v>2</v>
      </c>
      <c r="AF156" s="147">
        <v>18</v>
      </c>
      <c r="AG156" s="147">
        <v>23</v>
      </c>
      <c r="AH156" s="147">
        <v>534</v>
      </c>
      <c r="AI156" s="147">
        <v>46</v>
      </c>
      <c r="AJ156" s="147">
        <v>7</v>
      </c>
      <c r="AK156" s="147">
        <f>SUM(AI156:AJ156)</f>
        <v>53</v>
      </c>
      <c r="AL156" s="147">
        <v>19</v>
      </c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>
        <f t="shared" si="58"/>
        <v>36</v>
      </c>
      <c r="BX156" s="147">
        <f t="shared" si="59"/>
        <v>827</v>
      </c>
      <c r="BY156" s="147">
        <f t="shared" si="60"/>
        <v>77</v>
      </c>
      <c r="BZ156" s="147">
        <f t="shared" si="61"/>
        <v>19</v>
      </c>
      <c r="CA156" s="148">
        <f t="shared" si="62"/>
        <v>1</v>
      </c>
      <c r="CB156" s="14" t="s">
        <v>297</v>
      </c>
      <c r="CC156" s="342" t="s">
        <v>1019</v>
      </c>
      <c r="CD156" s="14" t="s">
        <v>963</v>
      </c>
      <c r="CE156" s="15">
        <v>12543.292583510487</v>
      </c>
      <c r="CF156" s="149">
        <v>802</v>
      </c>
      <c r="CG156" s="149">
        <v>35</v>
      </c>
      <c r="CH156" s="144">
        <v>680</v>
      </c>
      <c r="CI156" s="144">
        <v>31</v>
      </c>
      <c r="CJ156" s="144">
        <v>122</v>
      </c>
      <c r="CK156" s="144">
        <v>4</v>
      </c>
      <c r="CL156" s="150">
        <f t="shared" si="63"/>
        <v>25</v>
      </c>
      <c r="CM156" s="150">
        <f t="shared" si="64"/>
        <v>1</v>
      </c>
      <c r="CN156" s="300">
        <v>15166.67050027493</v>
      </c>
      <c r="CO156" s="286">
        <v>11204.575124169687</v>
      </c>
      <c r="CP156" s="148">
        <f t="shared" si="57"/>
        <v>1</v>
      </c>
      <c r="CQ156" s="151" t="s">
        <v>975</v>
      </c>
      <c r="CR156" s="151" t="s">
        <v>963</v>
      </c>
      <c r="CS156" s="151" t="s">
        <v>1151</v>
      </c>
      <c r="CT156" s="151" t="s">
        <v>297</v>
      </c>
      <c r="CU156" s="151" t="s">
        <v>1362</v>
      </c>
      <c r="CV156" s="152">
        <v>75</v>
      </c>
      <c r="CW156" s="153">
        <v>0</v>
      </c>
      <c r="CX156" s="153">
        <v>3</v>
      </c>
      <c r="CY156" s="153">
        <v>6</v>
      </c>
      <c r="CZ156" s="153">
        <v>0</v>
      </c>
      <c r="DA156" s="154">
        <v>6</v>
      </c>
      <c r="DB156" s="155">
        <v>214</v>
      </c>
      <c r="DC156" s="156">
        <v>3</v>
      </c>
      <c r="DD156" s="156">
        <v>10</v>
      </c>
      <c r="DE156" s="156">
        <v>15</v>
      </c>
      <c r="DF156" s="156">
        <v>1</v>
      </c>
      <c r="DG156" s="156">
        <v>0</v>
      </c>
      <c r="DH156" s="156">
        <v>0</v>
      </c>
      <c r="DI156" s="157">
        <v>16</v>
      </c>
      <c r="DJ156" s="158">
        <v>618</v>
      </c>
      <c r="DK156" s="159">
        <v>15</v>
      </c>
      <c r="DL156" s="159">
        <v>26</v>
      </c>
      <c r="DM156" s="159">
        <v>45</v>
      </c>
      <c r="DN156" s="159">
        <v>6</v>
      </c>
      <c r="DO156" s="159">
        <v>0</v>
      </c>
      <c r="DP156" s="159">
        <v>0</v>
      </c>
      <c r="DQ156" s="160">
        <v>51</v>
      </c>
      <c r="DR156" s="161">
        <v>0</v>
      </c>
      <c r="DS156" s="162">
        <v>0</v>
      </c>
      <c r="DT156" s="162">
        <v>0</v>
      </c>
      <c r="DU156" s="162">
        <v>0</v>
      </c>
      <c r="DV156" s="162">
        <v>0</v>
      </c>
      <c r="DW156" s="163">
        <v>0</v>
      </c>
      <c r="DX156" s="164">
        <v>907</v>
      </c>
      <c r="DY156" s="165">
        <v>18</v>
      </c>
      <c r="DZ156" s="165">
        <v>39</v>
      </c>
      <c r="EA156" s="166">
        <v>66</v>
      </c>
      <c r="EB156" s="166">
        <v>7</v>
      </c>
      <c r="EC156" s="166">
        <v>0</v>
      </c>
      <c r="ED156" s="166">
        <v>0</v>
      </c>
      <c r="EE156" s="167">
        <v>73</v>
      </c>
      <c r="EF156" s="168"/>
      <c r="EG156" s="168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70">
        <v>3931.499198060736</v>
      </c>
      <c r="EU156" s="170">
        <v>5319.17950888228</v>
      </c>
      <c r="EV156" s="171">
        <v>9250.678706943016</v>
      </c>
      <c r="EW156" s="168">
        <v>1</v>
      </c>
      <c r="EX156" s="168">
        <v>1</v>
      </c>
      <c r="EY156" s="168">
        <v>1</v>
      </c>
      <c r="EZ156" s="168">
        <v>1</v>
      </c>
      <c r="FA156" s="172">
        <f t="shared" si="65"/>
        <v>80</v>
      </c>
      <c r="FB156" s="172">
        <f t="shared" si="66"/>
        <v>3</v>
      </c>
      <c r="FC156" s="286">
        <f>(CO156+FA156*Foglio1!$L$17+Foglio1!$I$17*base!FB156)*(1-Foglio1!$L$27)</f>
        <v>9138.190886602757</v>
      </c>
      <c r="FD156" s="203"/>
      <c r="FE156" s="203"/>
      <c r="FF156" s="203"/>
      <c r="FH156" s="203"/>
      <c r="FI156" s="203"/>
      <c r="FJ156" s="203"/>
      <c r="FK156" s="203"/>
      <c r="FL156" s="203"/>
      <c r="FM156" s="203"/>
      <c r="FN156" s="203"/>
      <c r="FO156" s="203"/>
      <c r="FP156" s="203"/>
      <c r="FQ156" s="203"/>
      <c r="FR156" s="203"/>
      <c r="FS156" s="203"/>
      <c r="FT156" s="203"/>
      <c r="FU156" s="203"/>
      <c r="FV156" s="203"/>
      <c r="FW156" s="203"/>
    </row>
    <row r="157" spans="1:179" s="191" customFormat="1" ht="27" customHeight="1">
      <c r="A157" s="145">
        <v>149</v>
      </c>
      <c r="B157" s="145" t="str">
        <f t="shared" si="71"/>
        <v>IC</v>
      </c>
      <c r="C157" s="145" t="s">
        <v>284</v>
      </c>
      <c r="D157" s="143" t="s">
        <v>298</v>
      </c>
      <c r="E157" s="146" t="s">
        <v>707</v>
      </c>
      <c r="F157" s="146" t="s">
        <v>294</v>
      </c>
      <c r="G157" s="147">
        <v>5</v>
      </c>
      <c r="H157" s="147">
        <v>114</v>
      </c>
      <c r="I157" s="147">
        <v>10</v>
      </c>
      <c r="J157" s="147">
        <v>1</v>
      </c>
      <c r="K157" s="147">
        <v>11</v>
      </c>
      <c r="L157" s="147">
        <v>10</v>
      </c>
      <c r="M157" s="147">
        <v>171</v>
      </c>
      <c r="N157" s="147">
        <v>15</v>
      </c>
      <c r="O157" s="147">
        <v>1</v>
      </c>
      <c r="P157" s="147">
        <v>16</v>
      </c>
      <c r="Q157" s="147">
        <v>10</v>
      </c>
      <c r="R157" s="147">
        <v>253</v>
      </c>
      <c r="S157" s="147">
        <v>18</v>
      </c>
      <c r="T157" s="147">
        <v>1</v>
      </c>
      <c r="U157" s="147">
        <f>SUM(S157:T157)</f>
        <v>19</v>
      </c>
      <c r="V157" s="147">
        <v>20</v>
      </c>
      <c r="W157" s="147">
        <v>5</v>
      </c>
      <c r="X157" s="147">
        <v>122</v>
      </c>
      <c r="Y157" s="147">
        <v>10</v>
      </c>
      <c r="Z157" s="147">
        <v>1</v>
      </c>
      <c r="AA157" s="147">
        <v>11</v>
      </c>
      <c r="AB157" s="147">
        <v>10</v>
      </c>
      <c r="AC157" s="147">
        <v>170</v>
      </c>
      <c r="AD157" s="147">
        <v>15</v>
      </c>
      <c r="AE157" s="147">
        <v>3</v>
      </c>
      <c r="AF157" s="147">
        <v>18</v>
      </c>
      <c r="AG157" s="147">
        <v>10</v>
      </c>
      <c r="AH157" s="147">
        <v>256</v>
      </c>
      <c r="AI157" s="147">
        <v>24</v>
      </c>
      <c r="AJ157" s="147">
        <v>2</v>
      </c>
      <c r="AK157" s="147">
        <f>SUM(AI157:AJ157)</f>
        <v>26</v>
      </c>
      <c r="AL157" s="147">
        <v>20</v>
      </c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>
        <f t="shared" si="58"/>
        <v>25</v>
      </c>
      <c r="BX157" s="147">
        <f t="shared" si="59"/>
        <v>548</v>
      </c>
      <c r="BY157" s="147">
        <f t="shared" si="60"/>
        <v>55</v>
      </c>
      <c r="BZ157" s="147">
        <f t="shared" si="61"/>
        <v>20</v>
      </c>
      <c r="CA157" s="148">
        <f t="shared" si="62"/>
        <v>1</v>
      </c>
      <c r="CB157" s="14" t="s">
        <v>298</v>
      </c>
      <c r="CC157" s="342" t="s">
        <v>1023</v>
      </c>
      <c r="CD157" s="14" t="s">
        <v>963</v>
      </c>
      <c r="CE157" s="15">
        <v>8877.098187463194</v>
      </c>
      <c r="CF157" s="149">
        <v>526</v>
      </c>
      <c r="CG157" s="149">
        <v>25</v>
      </c>
      <c r="CH157" s="144">
        <v>491</v>
      </c>
      <c r="CI157" s="144">
        <v>24</v>
      </c>
      <c r="CJ157" s="144">
        <v>35</v>
      </c>
      <c r="CK157" s="144">
        <v>1</v>
      </c>
      <c r="CL157" s="150">
        <f t="shared" si="63"/>
        <v>22</v>
      </c>
      <c r="CM157" s="150">
        <f t="shared" si="64"/>
        <v>0</v>
      </c>
      <c r="CN157" s="300">
        <v>9517.87065840038</v>
      </c>
      <c r="CO157" s="286">
        <v>6984.58653813703</v>
      </c>
      <c r="CP157" s="148">
        <f t="shared" si="57"/>
        <v>1</v>
      </c>
      <c r="CQ157" s="151" t="s">
        <v>975</v>
      </c>
      <c r="CR157" s="151" t="s">
        <v>963</v>
      </c>
      <c r="CS157" s="151" t="s">
        <v>1151</v>
      </c>
      <c r="CT157" s="151" t="s">
        <v>298</v>
      </c>
      <c r="CU157" s="151" t="s">
        <v>1363</v>
      </c>
      <c r="CV157" s="152">
        <v>109</v>
      </c>
      <c r="CW157" s="153">
        <v>3</v>
      </c>
      <c r="CX157" s="153">
        <v>5</v>
      </c>
      <c r="CY157" s="153">
        <v>10</v>
      </c>
      <c r="CZ157" s="153">
        <v>2</v>
      </c>
      <c r="DA157" s="154">
        <v>12</v>
      </c>
      <c r="DB157" s="155">
        <v>160</v>
      </c>
      <c r="DC157" s="156">
        <v>7</v>
      </c>
      <c r="DD157" s="156">
        <v>10</v>
      </c>
      <c r="DE157" s="156">
        <v>15</v>
      </c>
      <c r="DF157" s="156">
        <v>3</v>
      </c>
      <c r="DG157" s="156">
        <v>0</v>
      </c>
      <c r="DH157" s="156">
        <v>0</v>
      </c>
      <c r="DI157" s="157">
        <v>18</v>
      </c>
      <c r="DJ157" s="158">
        <v>261</v>
      </c>
      <c r="DK157" s="159">
        <v>7</v>
      </c>
      <c r="DL157" s="159">
        <v>11</v>
      </c>
      <c r="DM157" s="159">
        <v>19</v>
      </c>
      <c r="DN157" s="159">
        <v>3</v>
      </c>
      <c r="DO157" s="159">
        <v>0</v>
      </c>
      <c r="DP157" s="159">
        <v>0</v>
      </c>
      <c r="DQ157" s="160">
        <v>22</v>
      </c>
      <c r="DR157" s="161">
        <v>0</v>
      </c>
      <c r="DS157" s="162">
        <v>0</v>
      </c>
      <c r="DT157" s="162">
        <v>0</v>
      </c>
      <c r="DU157" s="162">
        <v>0</v>
      </c>
      <c r="DV157" s="162">
        <v>0</v>
      </c>
      <c r="DW157" s="163">
        <v>0</v>
      </c>
      <c r="DX157" s="164">
        <v>530</v>
      </c>
      <c r="DY157" s="165">
        <v>17</v>
      </c>
      <c r="DZ157" s="165">
        <v>26</v>
      </c>
      <c r="EA157" s="166">
        <v>44</v>
      </c>
      <c r="EB157" s="166">
        <v>8</v>
      </c>
      <c r="EC157" s="166">
        <v>0</v>
      </c>
      <c r="ED157" s="166">
        <v>0</v>
      </c>
      <c r="EE157" s="167">
        <v>52</v>
      </c>
      <c r="EF157" s="168"/>
      <c r="EG157" s="168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70">
        <v>2153.8826269289857</v>
      </c>
      <c r="EU157" s="170">
        <v>3256.5635337338003</v>
      </c>
      <c r="EV157" s="171">
        <v>5410.4461606627865</v>
      </c>
      <c r="EW157" s="168">
        <v>1</v>
      </c>
      <c r="EX157" s="168">
        <v>1</v>
      </c>
      <c r="EY157" s="168">
        <v>1</v>
      </c>
      <c r="EZ157" s="168">
        <v>1</v>
      </c>
      <c r="FA157" s="172">
        <f t="shared" si="65"/>
        <v>-18</v>
      </c>
      <c r="FB157" s="172">
        <f t="shared" si="66"/>
        <v>1</v>
      </c>
      <c r="FC157" s="286">
        <f>(CO157+FA157*Foglio1!$L$17+Foglio1!$I$17*base!FB157)*(1-Foglio1!$L$27)</f>
        <v>5417.448788350748</v>
      </c>
      <c r="FD157" s="203"/>
      <c r="FE157" s="203"/>
      <c r="FF157" s="203"/>
      <c r="FH157" s="203"/>
      <c r="FI157" s="203"/>
      <c r="FJ157" s="203"/>
      <c r="FK157" s="203"/>
      <c r="FL157" s="203"/>
      <c r="FM157" s="203"/>
      <c r="FN157" s="203"/>
      <c r="FO157" s="203"/>
      <c r="FP157" s="203"/>
      <c r="FQ157" s="203"/>
      <c r="FR157" s="203"/>
      <c r="FS157" s="203"/>
      <c r="FT157" s="203"/>
      <c r="FU157" s="203"/>
      <c r="FV157" s="203"/>
      <c r="FW157" s="203"/>
    </row>
    <row r="158" spans="1:179" s="191" customFormat="1" ht="24.75" customHeight="1">
      <c r="A158" s="145">
        <v>150</v>
      </c>
      <c r="B158" s="145" t="str">
        <f t="shared" si="71"/>
        <v>IC</v>
      </c>
      <c r="C158" s="145" t="s">
        <v>284</v>
      </c>
      <c r="D158" s="143" t="s">
        <v>299</v>
      </c>
      <c r="E158" s="146" t="s">
        <v>708</v>
      </c>
      <c r="F158" s="146" t="s">
        <v>294</v>
      </c>
      <c r="G158" s="147">
        <v>2</v>
      </c>
      <c r="H158" s="147">
        <v>53</v>
      </c>
      <c r="I158" s="147">
        <v>4</v>
      </c>
      <c r="J158" s="147"/>
      <c r="K158" s="147">
        <v>4</v>
      </c>
      <c r="L158" s="147">
        <v>10</v>
      </c>
      <c r="M158" s="147">
        <v>203</v>
      </c>
      <c r="N158" s="147">
        <v>15</v>
      </c>
      <c r="O158" s="147">
        <v>2</v>
      </c>
      <c r="P158" s="147">
        <v>17</v>
      </c>
      <c r="Q158" s="147">
        <v>25</v>
      </c>
      <c r="R158" s="147">
        <v>588</v>
      </c>
      <c r="S158" s="147">
        <v>48</v>
      </c>
      <c r="T158" s="147">
        <v>3</v>
      </c>
      <c r="U158" s="147">
        <f>SUM(S158:T158)</f>
        <v>51</v>
      </c>
      <c r="V158" s="147">
        <v>22</v>
      </c>
      <c r="W158" s="147">
        <v>2</v>
      </c>
      <c r="X158" s="147">
        <v>52</v>
      </c>
      <c r="Y158" s="147">
        <v>4</v>
      </c>
      <c r="Z158" s="147">
        <v>1</v>
      </c>
      <c r="AA158" s="147">
        <v>5</v>
      </c>
      <c r="AB158" s="147">
        <v>10</v>
      </c>
      <c r="AC158" s="147">
        <v>211</v>
      </c>
      <c r="AD158" s="147">
        <v>16</v>
      </c>
      <c r="AE158" s="147">
        <v>4</v>
      </c>
      <c r="AF158" s="147">
        <v>20</v>
      </c>
      <c r="AG158" s="147">
        <v>25</v>
      </c>
      <c r="AH158" s="147">
        <v>605</v>
      </c>
      <c r="AI158" s="147">
        <v>52</v>
      </c>
      <c r="AJ158" s="147">
        <v>5</v>
      </c>
      <c r="AK158" s="147">
        <f>SUM(AI158:AJ158)</f>
        <v>57</v>
      </c>
      <c r="AL158" s="147">
        <v>22</v>
      </c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>
        <f t="shared" si="58"/>
        <v>37</v>
      </c>
      <c r="BX158" s="147">
        <f t="shared" si="59"/>
        <v>868</v>
      </c>
      <c r="BY158" s="147">
        <f t="shared" si="60"/>
        <v>82</v>
      </c>
      <c r="BZ158" s="147">
        <f t="shared" si="61"/>
        <v>22</v>
      </c>
      <c r="CA158" s="148">
        <f t="shared" si="62"/>
        <v>1</v>
      </c>
      <c r="CB158" s="342" t="s">
        <v>299</v>
      </c>
      <c r="CC158" s="342" t="s">
        <v>1031</v>
      </c>
      <c r="CD158" s="14" t="s">
        <v>963</v>
      </c>
      <c r="CE158" s="15">
        <v>12836.46160313231</v>
      </c>
      <c r="CF158" s="149">
        <v>898</v>
      </c>
      <c r="CG158" s="149">
        <v>38</v>
      </c>
      <c r="CH158" s="144">
        <v>645</v>
      </c>
      <c r="CI158" s="144">
        <v>28</v>
      </c>
      <c r="CJ158" s="144">
        <v>253</v>
      </c>
      <c r="CK158" s="144">
        <v>10</v>
      </c>
      <c r="CL158" s="150">
        <f t="shared" si="63"/>
        <v>-30</v>
      </c>
      <c r="CM158" s="150">
        <f t="shared" si="64"/>
        <v>-1</v>
      </c>
      <c r="CN158" s="300">
        <v>19020.927955691583</v>
      </c>
      <c r="CO158" s="286">
        <v>13578.780121372838</v>
      </c>
      <c r="CP158" s="148">
        <f t="shared" si="57"/>
        <v>1</v>
      </c>
      <c r="CQ158" s="151" t="s">
        <v>975</v>
      </c>
      <c r="CR158" s="151" t="s">
        <v>963</v>
      </c>
      <c r="CS158" s="151" t="s">
        <v>1151</v>
      </c>
      <c r="CT158" s="151" t="s">
        <v>299</v>
      </c>
      <c r="CU158" s="151" t="s">
        <v>1364</v>
      </c>
      <c r="CV158" s="152">
        <v>75</v>
      </c>
      <c r="CW158" s="153">
        <v>1</v>
      </c>
      <c r="CX158" s="153">
        <v>3</v>
      </c>
      <c r="CY158" s="153">
        <v>5</v>
      </c>
      <c r="CZ158" s="153">
        <v>0</v>
      </c>
      <c r="DA158" s="154">
        <v>5</v>
      </c>
      <c r="DB158" s="155">
        <v>217</v>
      </c>
      <c r="DC158" s="156">
        <v>4</v>
      </c>
      <c r="DD158" s="156">
        <v>10</v>
      </c>
      <c r="DE158" s="156">
        <v>16</v>
      </c>
      <c r="DF158" s="156">
        <v>2</v>
      </c>
      <c r="DG158" s="156">
        <v>0</v>
      </c>
      <c r="DH158" s="156">
        <v>0</v>
      </c>
      <c r="DI158" s="157">
        <v>18</v>
      </c>
      <c r="DJ158" s="158">
        <v>571</v>
      </c>
      <c r="DK158" s="159">
        <v>17</v>
      </c>
      <c r="DL158" s="159">
        <v>24</v>
      </c>
      <c r="DM158" s="159">
        <v>44</v>
      </c>
      <c r="DN158" s="159">
        <v>9</v>
      </c>
      <c r="DO158" s="159">
        <v>0</v>
      </c>
      <c r="DP158" s="159">
        <v>0</v>
      </c>
      <c r="DQ158" s="160">
        <v>53</v>
      </c>
      <c r="DR158" s="161">
        <v>0</v>
      </c>
      <c r="DS158" s="162">
        <v>0</v>
      </c>
      <c r="DT158" s="162">
        <v>0</v>
      </c>
      <c r="DU158" s="162">
        <v>0</v>
      </c>
      <c r="DV158" s="162">
        <v>0</v>
      </c>
      <c r="DW158" s="163">
        <v>0</v>
      </c>
      <c r="DX158" s="164">
        <v>863</v>
      </c>
      <c r="DY158" s="165">
        <v>22</v>
      </c>
      <c r="DZ158" s="165">
        <v>37</v>
      </c>
      <c r="EA158" s="166">
        <v>65</v>
      </c>
      <c r="EB158" s="166">
        <v>11</v>
      </c>
      <c r="EC158" s="166">
        <v>0</v>
      </c>
      <c r="ED158" s="166">
        <v>0</v>
      </c>
      <c r="EE158" s="167">
        <v>76</v>
      </c>
      <c r="EF158" s="168"/>
      <c r="EG158" s="168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70">
        <v>3719.6986986632683</v>
      </c>
      <c r="EU158" s="170">
        <v>5013.620008102249</v>
      </c>
      <c r="EV158" s="171">
        <v>8733.318706765516</v>
      </c>
      <c r="EW158" s="168">
        <v>1</v>
      </c>
      <c r="EX158" s="168">
        <v>1</v>
      </c>
      <c r="EY158" s="168">
        <v>1</v>
      </c>
      <c r="EZ158" s="168">
        <v>1</v>
      </c>
      <c r="FA158" s="172">
        <f t="shared" si="65"/>
        <v>-5</v>
      </c>
      <c r="FB158" s="172">
        <f t="shared" si="66"/>
        <v>0</v>
      </c>
      <c r="FC158" s="286">
        <f>(CO158+FA158*Foglio1!$L$17+Foglio1!$I$17*base!FB158)*(1-Foglio1!$L$27)</f>
        <v>10443.754489214023</v>
      </c>
      <c r="FD158" s="203"/>
      <c r="FE158" s="203"/>
      <c r="FF158" s="203"/>
      <c r="FH158" s="203"/>
      <c r="FI158" s="203"/>
      <c r="FJ158" s="203"/>
      <c r="FK158" s="203"/>
      <c r="FL158" s="203"/>
      <c r="FM158" s="203"/>
      <c r="FN158" s="203"/>
      <c r="FO158" s="203"/>
      <c r="FP158" s="203"/>
      <c r="FQ158" s="203"/>
      <c r="FR158" s="203"/>
      <c r="FS158" s="203"/>
      <c r="FT158" s="203"/>
      <c r="FU158" s="203"/>
      <c r="FV158" s="203"/>
      <c r="FW158" s="203"/>
    </row>
    <row r="159" spans="1:179" s="191" customFormat="1" ht="24.75" customHeight="1">
      <c r="A159" s="145">
        <v>151</v>
      </c>
      <c r="B159" s="145" t="str">
        <f t="shared" si="71"/>
        <v>IC</v>
      </c>
      <c r="C159" s="145" t="s">
        <v>284</v>
      </c>
      <c r="D159" s="143" t="s">
        <v>300</v>
      </c>
      <c r="E159" s="146" t="s">
        <v>709</v>
      </c>
      <c r="F159" s="146" t="s">
        <v>301</v>
      </c>
      <c r="G159" s="147">
        <v>7</v>
      </c>
      <c r="H159" s="147">
        <v>172</v>
      </c>
      <c r="I159" s="147">
        <v>14</v>
      </c>
      <c r="J159" s="147">
        <v>2</v>
      </c>
      <c r="K159" s="147">
        <v>16</v>
      </c>
      <c r="L159" s="147">
        <v>20</v>
      </c>
      <c r="M159" s="147">
        <v>390</v>
      </c>
      <c r="N159" s="147">
        <v>31</v>
      </c>
      <c r="O159" s="147">
        <v>4</v>
      </c>
      <c r="P159" s="147">
        <v>35</v>
      </c>
      <c r="Q159" s="147">
        <v>11</v>
      </c>
      <c r="R159" s="147">
        <v>253</v>
      </c>
      <c r="S159" s="147">
        <v>20</v>
      </c>
      <c r="T159" s="147">
        <v>2</v>
      </c>
      <c r="U159" s="147">
        <f>SUM(S159:T159)</f>
        <v>22</v>
      </c>
      <c r="V159" s="147">
        <v>20</v>
      </c>
      <c r="W159" s="147">
        <v>7</v>
      </c>
      <c r="X159" s="147">
        <v>181</v>
      </c>
      <c r="Y159" s="147">
        <v>14</v>
      </c>
      <c r="Z159" s="147">
        <v>1</v>
      </c>
      <c r="AA159" s="147">
        <v>15</v>
      </c>
      <c r="AB159" s="147">
        <v>20</v>
      </c>
      <c r="AC159" s="147">
        <v>396</v>
      </c>
      <c r="AD159" s="147">
        <v>33</v>
      </c>
      <c r="AE159" s="147">
        <v>5</v>
      </c>
      <c r="AF159" s="147">
        <v>38</v>
      </c>
      <c r="AG159" s="147">
        <v>11</v>
      </c>
      <c r="AH159" s="147">
        <v>255</v>
      </c>
      <c r="AI159" s="147">
        <v>26</v>
      </c>
      <c r="AJ159" s="147">
        <v>3</v>
      </c>
      <c r="AK159" s="147">
        <f>SUM(AI159:AJ159)</f>
        <v>29</v>
      </c>
      <c r="AL159" s="147">
        <v>20</v>
      </c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>
        <f t="shared" si="58"/>
        <v>38</v>
      </c>
      <c r="BX159" s="147">
        <f t="shared" si="59"/>
        <v>832</v>
      </c>
      <c r="BY159" s="147">
        <f t="shared" si="60"/>
        <v>82</v>
      </c>
      <c r="BZ159" s="147">
        <f t="shared" si="61"/>
        <v>20</v>
      </c>
      <c r="CA159" s="148">
        <f t="shared" si="62"/>
        <v>1</v>
      </c>
      <c r="CB159" s="14" t="s">
        <v>300</v>
      </c>
      <c r="CC159" s="342" t="s">
        <v>1000</v>
      </c>
      <c r="CD159" s="14" t="s">
        <v>1001</v>
      </c>
      <c r="CE159" s="15">
        <v>13311.905563980728</v>
      </c>
      <c r="CF159" s="149">
        <v>811</v>
      </c>
      <c r="CG159" s="149">
        <v>38</v>
      </c>
      <c r="CH159" s="144">
        <v>781</v>
      </c>
      <c r="CI159" s="144">
        <v>37</v>
      </c>
      <c r="CJ159" s="144">
        <v>30</v>
      </c>
      <c r="CK159" s="144">
        <v>1</v>
      </c>
      <c r="CL159" s="150">
        <f t="shared" si="63"/>
        <v>21</v>
      </c>
      <c r="CM159" s="150">
        <f t="shared" si="64"/>
        <v>0</v>
      </c>
      <c r="CN159" s="300">
        <v>13845.472407366844</v>
      </c>
      <c r="CO159" s="286">
        <v>10120.43008630325</v>
      </c>
      <c r="CP159" s="148">
        <f t="shared" si="57"/>
        <v>1</v>
      </c>
      <c r="CQ159" s="151" t="s">
        <v>975</v>
      </c>
      <c r="CR159" s="151" t="s">
        <v>1001</v>
      </c>
      <c r="CS159" s="151" t="s">
        <v>1151</v>
      </c>
      <c r="CT159" s="151" t="s">
        <v>300</v>
      </c>
      <c r="CU159" s="151" t="s">
        <v>1365</v>
      </c>
      <c r="CV159" s="152">
        <v>181</v>
      </c>
      <c r="CW159" s="153">
        <v>2</v>
      </c>
      <c r="CX159" s="153">
        <v>7</v>
      </c>
      <c r="CY159" s="153">
        <v>14</v>
      </c>
      <c r="CZ159" s="153">
        <v>1</v>
      </c>
      <c r="DA159" s="154">
        <v>15</v>
      </c>
      <c r="DB159" s="155">
        <v>393</v>
      </c>
      <c r="DC159" s="156">
        <v>11</v>
      </c>
      <c r="DD159" s="156">
        <v>19</v>
      </c>
      <c r="DE159" s="156">
        <v>30</v>
      </c>
      <c r="DF159" s="156">
        <v>5</v>
      </c>
      <c r="DG159" s="156">
        <v>0</v>
      </c>
      <c r="DH159" s="156">
        <v>0</v>
      </c>
      <c r="DI159" s="157">
        <v>35</v>
      </c>
      <c r="DJ159" s="158">
        <v>244</v>
      </c>
      <c r="DK159" s="159">
        <v>7</v>
      </c>
      <c r="DL159" s="159">
        <v>11</v>
      </c>
      <c r="DM159" s="159">
        <v>20</v>
      </c>
      <c r="DN159" s="159">
        <v>2</v>
      </c>
      <c r="DO159" s="159">
        <v>0</v>
      </c>
      <c r="DP159" s="159">
        <v>0</v>
      </c>
      <c r="DQ159" s="160">
        <v>22</v>
      </c>
      <c r="DR159" s="161">
        <v>0</v>
      </c>
      <c r="DS159" s="162">
        <v>0</v>
      </c>
      <c r="DT159" s="162">
        <v>0</v>
      </c>
      <c r="DU159" s="162">
        <v>0</v>
      </c>
      <c r="DV159" s="162">
        <v>0</v>
      </c>
      <c r="DW159" s="163">
        <v>0</v>
      </c>
      <c r="DX159" s="164">
        <v>818</v>
      </c>
      <c r="DY159" s="165">
        <v>20</v>
      </c>
      <c r="DZ159" s="165">
        <v>37</v>
      </c>
      <c r="EA159" s="166">
        <v>64</v>
      </c>
      <c r="EB159" s="166">
        <v>8</v>
      </c>
      <c r="EC159" s="166">
        <v>0</v>
      </c>
      <c r="ED159" s="166">
        <v>0</v>
      </c>
      <c r="EE159" s="167">
        <v>72</v>
      </c>
      <c r="EF159" s="168"/>
      <c r="EG159" s="168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70">
        <v>3137.0280088518953</v>
      </c>
      <c r="EU159" s="170">
        <v>4388.600834355873</v>
      </c>
      <c r="EV159" s="171">
        <v>7525.628843207769</v>
      </c>
      <c r="EW159" s="168">
        <v>1</v>
      </c>
      <c r="EX159" s="168">
        <v>1</v>
      </c>
      <c r="EY159" s="168">
        <v>1</v>
      </c>
      <c r="EZ159" s="168">
        <v>1</v>
      </c>
      <c r="FA159" s="172">
        <f t="shared" si="65"/>
        <v>-14</v>
      </c>
      <c r="FB159" s="172">
        <f t="shared" si="66"/>
        <v>-1</v>
      </c>
      <c r="FC159" s="286">
        <f>(CO159+FA159*Foglio1!$L$17+Foglio1!$I$17*base!FB159)*(1-Foglio1!$L$27)</f>
        <v>7662.703056590597</v>
      </c>
      <c r="FD159" s="203"/>
      <c r="FE159" s="203"/>
      <c r="FF159" s="203"/>
      <c r="FH159" s="203"/>
      <c r="FI159" s="203"/>
      <c r="FJ159" s="203"/>
      <c r="FK159" s="203"/>
      <c r="FL159" s="203"/>
      <c r="FM159" s="203"/>
      <c r="FN159" s="203"/>
      <c r="FO159" s="203"/>
      <c r="FP159" s="203"/>
      <c r="FQ159" s="203"/>
      <c r="FR159" s="203"/>
      <c r="FS159" s="203"/>
      <c r="FT159" s="203"/>
      <c r="FU159" s="203"/>
      <c r="FV159" s="203"/>
      <c r="FW159" s="203"/>
    </row>
    <row r="160" spans="1:179" s="191" customFormat="1" ht="24.75" customHeight="1">
      <c r="A160" s="145">
        <v>152</v>
      </c>
      <c r="B160" s="145" t="str">
        <f t="shared" si="71"/>
        <v>EE</v>
      </c>
      <c r="C160" s="145" t="s">
        <v>284</v>
      </c>
      <c r="D160" s="143" t="s">
        <v>302</v>
      </c>
      <c r="E160" s="146" t="s">
        <v>710</v>
      </c>
      <c r="F160" s="146" t="s">
        <v>303</v>
      </c>
      <c r="G160" s="147">
        <v>11</v>
      </c>
      <c r="H160" s="147">
        <v>254</v>
      </c>
      <c r="I160" s="147">
        <v>21</v>
      </c>
      <c r="J160" s="147">
        <v>3</v>
      </c>
      <c r="K160" s="147">
        <v>24</v>
      </c>
      <c r="L160" s="147">
        <v>25</v>
      </c>
      <c r="M160" s="147">
        <v>416</v>
      </c>
      <c r="N160" s="147">
        <v>39</v>
      </c>
      <c r="O160" s="147">
        <v>3</v>
      </c>
      <c r="P160" s="147">
        <v>42</v>
      </c>
      <c r="Q160" s="147"/>
      <c r="R160" s="147"/>
      <c r="S160" s="147"/>
      <c r="T160" s="147"/>
      <c r="U160" s="147"/>
      <c r="V160" s="147">
        <v>21</v>
      </c>
      <c r="W160" s="147">
        <v>11</v>
      </c>
      <c r="X160" s="147">
        <v>260</v>
      </c>
      <c r="Y160" s="147">
        <v>21</v>
      </c>
      <c r="Z160" s="147">
        <v>3</v>
      </c>
      <c r="AA160" s="147">
        <v>24</v>
      </c>
      <c r="AB160" s="147">
        <v>25</v>
      </c>
      <c r="AC160" s="147">
        <v>421</v>
      </c>
      <c r="AD160" s="147">
        <v>40</v>
      </c>
      <c r="AE160" s="147">
        <v>7</v>
      </c>
      <c r="AF160" s="147">
        <v>47</v>
      </c>
      <c r="AG160" s="147"/>
      <c r="AH160" s="147"/>
      <c r="AI160" s="147"/>
      <c r="AJ160" s="147"/>
      <c r="AK160" s="147"/>
      <c r="AL160" s="147">
        <v>21</v>
      </c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>
        <f t="shared" si="58"/>
        <v>36</v>
      </c>
      <c r="BX160" s="147">
        <f t="shared" si="59"/>
        <v>681</v>
      </c>
      <c r="BY160" s="147">
        <f t="shared" si="60"/>
        <v>71</v>
      </c>
      <c r="BZ160" s="147">
        <f t="shared" si="61"/>
        <v>21</v>
      </c>
      <c r="CA160" s="148">
        <f t="shared" si="62"/>
        <v>1</v>
      </c>
      <c r="CB160" s="14" t="s">
        <v>302</v>
      </c>
      <c r="CC160" s="342" t="s">
        <v>964</v>
      </c>
      <c r="CD160" s="14" t="s">
        <v>965</v>
      </c>
      <c r="CE160" s="15">
        <v>10750.650432113376</v>
      </c>
      <c r="CF160" s="149">
        <v>677</v>
      </c>
      <c r="CG160" s="149">
        <v>36</v>
      </c>
      <c r="CH160" s="144">
        <v>669</v>
      </c>
      <c r="CI160" s="144">
        <v>35</v>
      </c>
      <c r="CJ160" s="144">
        <v>8</v>
      </c>
      <c r="CK160" s="144">
        <v>1</v>
      </c>
      <c r="CL160" s="150">
        <f t="shared" si="63"/>
        <v>4</v>
      </c>
      <c r="CM160" s="150">
        <f t="shared" si="64"/>
        <v>0</v>
      </c>
      <c r="CN160" s="300">
        <v>11065.533893423024</v>
      </c>
      <c r="CO160" s="286">
        <v>8042.037253292413</v>
      </c>
      <c r="CP160" s="148">
        <f t="shared" si="57"/>
        <v>1</v>
      </c>
      <c r="CQ160" s="151" t="s">
        <v>975</v>
      </c>
      <c r="CR160" s="151" t="s">
        <v>965</v>
      </c>
      <c r="CS160" s="151" t="s">
        <v>1251</v>
      </c>
      <c r="CT160" s="151" t="s">
        <v>302</v>
      </c>
      <c r="CU160" s="151" t="s">
        <v>965</v>
      </c>
      <c r="CV160" s="152">
        <v>267</v>
      </c>
      <c r="CW160" s="153">
        <v>4</v>
      </c>
      <c r="CX160" s="153">
        <v>11</v>
      </c>
      <c r="CY160" s="153">
        <v>21</v>
      </c>
      <c r="CZ160" s="153">
        <v>2</v>
      </c>
      <c r="DA160" s="154">
        <v>23</v>
      </c>
      <c r="DB160" s="155">
        <v>455</v>
      </c>
      <c r="DC160" s="156">
        <v>17</v>
      </c>
      <c r="DD160" s="156">
        <v>25</v>
      </c>
      <c r="DE160" s="156">
        <v>39</v>
      </c>
      <c r="DF160" s="156">
        <v>7</v>
      </c>
      <c r="DG160" s="156">
        <v>0</v>
      </c>
      <c r="DH160" s="156">
        <v>0</v>
      </c>
      <c r="DI160" s="157">
        <v>46</v>
      </c>
      <c r="DJ160" s="158">
        <v>0</v>
      </c>
      <c r="DK160" s="159">
        <v>0</v>
      </c>
      <c r="DL160" s="159">
        <v>0</v>
      </c>
      <c r="DM160" s="159">
        <v>0</v>
      </c>
      <c r="DN160" s="159">
        <v>0</v>
      </c>
      <c r="DO160" s="159">
        <v>0</v>
      </c>
      <c r="DP160" s="159">
        <v>0</v>
      </c>
      <c r="DQ160" s="160">
        <v>0</v>
      </c>
      <c r="DR160" s="161">
        <v>0</v>
      </c>
      <c r="DS160" s="162">
        <v>0</v>
      </c>
      <c r="DT160" s="162">
        <v>0</v>
      </c>
      <c r="DU160" s="162">
        <v>0</v>
      </c>
      <c r="DV160" s="162">
        <v>0</v>
      </c>
      <c r="DW160" s="163">
        <v>0</v>
      </c>
      <c r="DX160" s="164">
        <v>722</v>
      </c>
      <c r="DY160" s="165">
        <v>21</v>
      </c>
      <c r="DZ160" s="165">
        <v>36</v>
      </c>
      <c r="EA160" s="166">
        <v>60</v>
      </c>
      <c r="EB160" s="166">
        <v>9</v>
      </c>
      <c r="EC160" s="166">
        <v>0</v>
      </c>
      <c r="ED160" s="166">
        <v>0</v>
      </c>
      <c r="EE160" s="167">
        <v>69</v>
      </c>
      <c r="EF160" s="168"/>
      <c r="EG160" s="168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70">
        <v>2474.9356250602254</v>
      </c>
      <c r="EU160" s="170">
        <v>3768.155488082756</v>
      </c>
      <c r="EV160" s="171">
        <v>6243.091113142982</v>
      </c>
      <c r="EW160" s="168">
        <v>1</v>
      </c>
      <c r="EX160" s="168">
        <v>1</v>
      </c>
      <c r="EY160" s="168">
        <v>1</v>
      </c>
      <c r="EZ160" s="168">
        <v>1</v>
      </c>
      <c r="FA160" s="172">
        <f t="shared" si="65"/>
        <v>41</v>
      </c>
      <c r="FB160" s="172">
        <f t="shared" si="66"/>
        <v>0</v>
      </c>
      <c r="FC160" s="286">
        <f>(CO160+FA160*Foglio1!$L$17+Foglio1!$I$17*base!FB160)*(1-Foglio1!$L$27)</f>
        <v>6314.820332148539</v>
      </c>
      <c r="FD160" s="203"/>
      <c r="FE160" s="203"/>
      <c r="FF160" s="203"/>
      <c r="FH160" s="203"/>
      <c r="FI160" s="203"/>
      <c r="FJ160" s="203"/>
      <c r="FK160" s="203"/>
      <c r="FL160" s="203"/>
      <c r="FM160" s="203"/>
      <c r="FN160" s="203"/>
      <c r="FO160" s="203"/>
      <c r="FP160" s="203"/>
      <c r="FQ160" s="203"/>
      <c r="FR160" s="203"/>
      <c r="FS160" s="203"/>
      <c r="FT160" s="203"/>
      <c r="FU160" s="203"/>
      <c r="FV160" s="203"/>
      <c r="FW160" s="203"/>
    </row>
    <row r="161" spans="1:179" s="191" customFormat="1" ht="24.75" customHeight="1">
      <c r="A161" s="145">
        <v>153</v>
      </c>
      <c r="B161" s="145" t="str">
        <f t="shared" si="71"/>
        <v>IC</v>
      </c>
      <c r="C161" s="145" t="s">
        <v>284</v>
      </c>
      <c r="D161" s="143" t="s">
        <v>304</v>
      </c>
      <c r="E161" s="146" t="s">
        <v>711</v>
      </c>
      <c r="F161" s="146" t="s">
        <v>303</v>
      </c>
      <c r="G161" s="147">
        <v>2</v>
      </c>
      <c r="H161" s="147">
        <v>40</v>
      </c>
      <c r="I161" s="147">
        <v>4</v>
      </c>
      <c r="J161" s="147"/>
      <c r="K161" s="147">
        <v>4</v>
      </c>
      <c r="L161" s="147">
        <v>5</v>
      </c>
      <c r="M161" s="147">
        <v>80</v>
      </c>
      <c r="N161" s="147">
        <v>7</v>
      </c>
      <c r="O161" s="147"/>
      <c r="P161" s="147">
        <v>7</v>
      </c>
      <c r="Q161" s="147">
        <v>14</v>
      </c>
      <c r="R161" s="147">
        <v>298</v>
      </c>
      <c r="S161" s="147">
        <v>24</v>
      </c>
      <c r="T161" s="147">
        <v>1</v>
      </c>
      <c r="U161" s="147">
        <v>25</v>
      </c>
      <c r="V161" s="147">
        <v>15</v>
      </c>
      <c r="W161" s="147">
        <v>2</v>
      </c>
      <c r="X161" s="147">
        <v>38</v>
      </c>
      <c r="Y161" s="147">
        <v>4</v>
      </c>
      <c r="Z161" s="147"/>
      <c r="AA161" s="147">
        <v>4</v>
      </c>
      <c r="AB161" s="147">
        <v>5</v>
      </c>
      <c r="AC161" s="147">
        <v>83</v>
      </c>
      <c r="AD161" s="147">
        <v>8</v>
      </c>
      <c r="AE161" s="147">
        <v>1</v>
      </c>
      <c r="AF161" s="147">
        <v>9</v>
      </c>
      <c r="AG161" s="147">
        <v>14</v>
      </c>
      <c r="AH161" s="147">
        <v>297</v>
      </c>
      <c r="AI161" s="147">
        <v>31</v>
      </c>
      <c r="AJ161" s="147">
        <v>2</v>
      </c>
      <c r="AK161" s="147">
        <v>33</v>
      </c>
      <c r="AL161" s="147">
        <v>15</v>
      </c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>
        <f t="shared" si="58"/>
        <v>21</v>
      </c>
      <c r="BX161" s="147">
        <f t="shared" si="59"/>
        <v>418</v>
      </c>
      <c r="BY161" s="147">
        <f t="shared" si="60"/>
        <v>46</v>
      </c>
      <c r="BZ161" s="147">
        <f t="shared" si="61"/>
        <v>15</v>
      </c>
      <c r="CA161" s="148">
        <f t="shared" si="62"/>
        <v>1</v>
      </c>
      <c r="CB161" s="14" t="s">
        <v>304</v>
      </c>
      <c r="CC161" s="342" t="s">
        <v>1006</v>
      </c>
      <c r="CD161" s="14" t="s">
        <v>965</v>
      </c>
      <c r="CE161" s="15">
        <v>8828.343313424593</v>
      </c>
      <c r="CF161" s="149">
        <v>424</v>
      </c>
      <c r="CG161" s="149">
        <v>22</v>
      </c>
      <c r="CH161" s="144">
        <v>418</v>
      </c>
      <c r="CI161" s="144">
        <v>23</v>
      </c>
      <c r="CJ161" s="144">
        <v>6</v>
      </c>
      <c r="CK161" s="144">
        <v>-1</v>
      </c>
      <c r="CL161" s="150">
        <f t="shared" si="63"/>
        <v>-6</v>
      </c>
      <c r="CM161" s="150">
        <f t="shared" si="64"/>
        <v>-1</v>
      </c>
      <c r="CN161" s="300">
        <v>8446.885698184939</v>
      </c>
      <c r="CO161" s="286">
        <v>5994.88440577987</v>
      </c>
      <c r="CP161" s="148">
        <f t="shared" si="57"/>
        <v>1</v>
      </c>
      <c r="CQ161" s="151" t="s">
        <v>975</v>
      </c>
      <c r="CR161" s="151" t="s">
        <v>965</v>
      </c>
      <c r="CS161" s="151" t="s">
        <v>1151</v>
      </c>
      <c r="CT161" s="151" t="s">
        <v>304</v>
      </c>
      <c r="CU161" s="151" t="s">
        <v>1366</v>
      </c>
      <c r="CV161" s="152">
        <v>38</v>
      </c>
      <c r="CW161" s="153">
        <v>0</v>
      </c>
      <c r="CX161" s="153">
        <v>2</v>
      </c>
      <c r="CY161" s="153">
        <v>4</v>
      </c>
      <c r="CZ161" s="153">
        <v>0</v>
      </c>
      <c r="DA161" s="154">
        <v>4</v>
      </c>
      <c r="DB161" s="155">
        <v>85</v>
      </c>
      <c r="DC161" s="156">
        <v>2</v>
      </c>
      <c r="DD161" s="156">
        <v>5</v>
      </c>
      <c r="DE161" s="156">
        <v>7</v>
      </c>
      <c r="DF161" s="156">
        <v>1</v>
      </c>
      <c r="DG161" s="156">
        <v>0</v>
      </c>
      <c r="DH161" s="156">
        <v>0</v>
      </c>
      <c r="DI161" s="157">
        <v>8</v>
      </c>
      <c r="DJ161" s="158">
        <v>290</v>
      </c>
      <c r="DK161" s="159">
        <v>5</v>
      </c>
      <c r="DL161" s="159">
        <v>14</v>
      </c>
      <c r="DM161" s="159">
        <v>23</v>
      </c>
      <c r="DN161" s="159">
        <v>3</v>
      </c>
      <c r="DO161" s="159">
        <v>0</v>
      </c>
      <c r="DP161" s="159">
        <v>0</v>
      </c>
      <c r="DQ161" s="160">
        <v>26</v>
      </c>
      <c r="DR161" s="161">
        <v>0</v>
      </c>
      <c r="DS161" s="162">
        <v>0</v>
      </c>
      <c r="DT161" s="162">
        <v>0</v>
      </c>
      <c r="DU161" s="162">
        <v>0</v>
      </c>
      <c r="DV161" s="162">
        <v>0</v>
      </c>
      <c r="DW161" s="163">
        <v>0</v>
      </c>
      <c r="DX161" s="164">
        <v>413</v>
      </c>
      <c r="DY161" s="165">
        <v>7</v>
      </c>
      <c r="DZ161" s="165">
        <v>21</v>
      </c>
      <c r="EA161" s="166">
        <v>34</v>
      </c>
      <c r="EB161" s="166">
        <v>4</v>
      </c>
      <c r="EC161" s="166">
        <v>0</v>
      </c>
      <c r="ED161" s="166">
        <v>0</v>
      </c>
      <c r="EE161" s="167">
        <v>38</v>
      </c>
      <c r="EF161" s="168"/>
      <c r="EG161" s="168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70">
        <v>1798.3123488986766</v>
      </c>
      <c r="EU161" s="170">
        <v>2869.639575006594</v>
      </c>
      <c r="EV161" s="171">
        <v>4667.951923905271</v>
      </c>
      <c r="EW161" s="168">
        <v>1</v>
      </c>
      <c r="EX161" s="168">
        <v>1</v>
      </c>
      <c r="EY161" s="168">
        <v>1</v>
      </c>
      <c r="EZ161" s="168">
        <v>1</v>
      </c>
      <c r="FA161" s="172">
        <f t="shared" si="65"/>
        <v>-5</v>
      </c>
      <c r="FB161" s="172">
        <f t="shared" si="66"/>
        <v>0</v>
      </c>
      <c r="FC161" s="286">
        <f>(CO161+FA161*Foglio1!$L$17+Foglio1!$I$17*base!FB161)*(1-Foglio1!$L$27)</f>
        <v>4602.578096288165</v>
      </c>
      <c r="FD161" s="203"/>
      <c r="FE161" s="203"/>
      <c r="FF161" s="203"/>
      <c r="FH161" s="203"/>
      <c r="FI161" s="203"/>
      <c r="FJ161" s="203"/>
      <c r="FK161" s="203"/>
      <c r="FL161" s="203"/>
      <c r="FM161" s="203"/>
      <c r="FN161" s="203"/>
      <c r="FO161" s="203"/>
      <c r="FP161" s="203"/>
      <c r="FQ161" s="203"/>
      <c r="FR161" s="203"/>
      <c r="FS161" s="203"/>
      <c r="FT161" s="203"/>
      <c r="FU161" s="203"/>
      <c r="FV161" s="203"/>
      <c r="FW161" s="203"/>
    </row>
    <row r="162" spans="1:179" s="191" customFormat="1" ht="24.75" customHeight="1">
      <c r="A162" s="145">
        <v>154</v>
      </c>
      <c r="B162" s="145" t="str">
        <f t="shared" si="71"/>
        <v>IC</v>
      </c>
      <c r="C162" s="145" t="s">
        <v>284</v>
      </c>
      <c r="D162" s="143" t="s">
        <v>305</v>
      </c>
      <c r="E162" s="146" t="s">
        <v>712</v>
      </c>
      <c r="F162" s="146" t="s">
        <v>306</v>
      </c>
      <c r="G162" s="147">
        <v>8</v>
      </c>
      <c r="H162" s="147">
        <v>184</v>
      </c>
      <c r="I162" s="147">
        <v>15</v>
      </c>
      <c r="J162" s="147">
        <v>1</v>
      </c>
      <c r="K162" s="147">
        <v>16</v>
      </c>
      <c r="L162" s="147">
        <v>24</v>
      </c>
      <c r="M162" s="147">
        <v>401</v>
      </c>
      <c r="N162" s="147">
        <v>39</v>
      </c>
      <c r="O162" s="147">
        <v>2</v>
      </c>
      <c r="P162" s="147">
        <v>41</v>
      </c>
      <c r="Q162" s="147">
        <v>12</v>
      </c>
      <c r="R162" s="147">
        <v>232</v>
      </c>
      <c r="S162" s="147">
        <v>23</v>
      </c>
      <c r="T162" s="147">
        <v>1</v>
      </c>
      <c r="U162" s="147">
        <v>24</v>
      </c>
      <c r="V162" s="147">
        <v>25</v>
      </c>
      <c r="W162" s="147">
        <v>8</v>
      </c>
      <c r="X162" s="147">
        <v>204</v>
      </c>
      <c r="Y162" s="147">
        <v>16</v>
      </c>
      <c r="Z162" s="147">
        <v>2</v>
      </c>
      <c r="AA162" s="147">
        <v>18</v>
      </c>
      <c r="AB162" s="147">
        <v>24</v>
      </c>
      <c r="AC162" s="147">
        <v>409</v>
      </c>
      <c r="AD162" s="147">
        <v>41</v>
      </c>
      <c r="AE162" s="147">
        <v>5</v>
      </c>
      <c r="AF162" s="147">
        <v>45</v>
      </c>
      <c r="AG162" s="147">
        <v>12</v>
      </c>
      <c r="AH162" s="147">
        <v>241</v>
      </c>
      <c r="AI162" s="147">
        <v>29</v>
      </c>
      <c r="AJ162" s="147">
        <v>2</v>
      </c>
      <c r="AK162" s="147">
        <v>31</v>
      </c>
      <c r="AL162" s="147">
        <v>25</v>
      </c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>
        <f t="shared" si="58"/>
        <v>44</v>
      </c>
      <c r="BX162" s="147">
        <f t="shared" si="59"/>
        <v>854</v>
      </c>
      <c r="BY162" s="147">
        <f t="shared" si="60"/>
        <v>94</v>
      </c>
      <c r="BZ162" s="147">
        <f t="shared" si="61"/>
        <v>25</v>
      </c>
      <c r="CA162" s="148">
        <f t="shared" si="62"/>
        <v>1</v>
      </c>
      <c r="CB162" s="14" t="s">
        <v>305</v>
      </c>
      <c r="CC162" s="342" t="s">
        <v>993</v>
      </c>
      <c r="CD162" s="14" t="s">
        <v>994</v>
      </c>
      <c r="CE162" s="15">
        <v>13898.34999243734</v>
      </c>
      <c r="CF162" s="149">
        <v>832</v>
      </c>
      <c r="CG162" s="149">
        <v>43</v>
      </c>
      <c r="CH162" s="144">
        <v>779</v>
      </c>
      <c r="CI162" s="144">
        <v>41</v>
      </c>
      <c r="CJ162" s="144">
        <v>53</v>
      </c>
      <c r="CK162" s="144">
        <v>2</v>
      </c>
      <c r="CL162" s="150">
        <f t="shared" si="63"/>
        <v>22</v>
      </c>
      <c r="CM162" s="150">
        <f t="shared" si="64"/>
        <v>1</v>
      </c>
      <c r="CN162" s="300">
        <v>15032.423379644195</v>
      </c>
      <c r="CO162" s="286">
        <v>11096.30077748651</v>
      </c>
      <c r="CP162" s="148">
        <f t="shared" si="57"/>
        <v>1</v>
      </c>
      <c r="CQ162" s="151" t="s">
        <v>975</v>
      </c>
      <c r="CR162" s="151" t="s">
        <v>994</v>
      </c>
      <c r="CS162" s="151" t="s">
        <v>1151</v>
      </c>
      <c r="CT162" s="151" t="s">
        <v>305</v>
      </c>
      <c r="CU162" s="151" t="s">
        <v>1367</v>
      </c>
      <c r="CV162" s="152">
        <v>204</v>
      </c>
      <c r="CW162" s="153">
        <v>4</v>
      </c>
      <c r="CX162" s="153">
        <v>8</v>
      </c>
      <c r="CY162" s="153">
        <v>15</v>
      </c>
      <c r="CZ162" s="153">
        <v>2</v>
      </c>
      <c r="DA162" s="154">
        <v>17</v>
      </c>
      <c r="DB162" s="155">
        <v>420</v>
      </c>
      <c r="DC162" s="156">
        <v>12</v>
      </c>
      <c r="DD162" s="156">
        <v>25</v>
      </c>
      <c r="DE162" s="156">
        <v>40</v>
      </c>
      <c r="DF162" s="156">
        <v>5</v>
      </c>
      <c r="DG162" s="156">
        <v>0</v>
      </c>
      <c r="DH162" s="156">
        <v>0</v>
      </c>
      <c r="DI162" s="157">
        <v>45</v>
      </c>
      <c r="DJ162" s="158">
        <v>250</v>
      </c>
      <c r="DK162" s="159">
        <v>7</v>
      </c>
      <c r="DL162" s="159">
        <v>13</v>
      </c>
      <c r="DM162" s="159">
        <v>24</v>
      </c>
      <c r="DN162" s="159">
        <v>3</v>
      </c>
      <c r="DO162" s="159">
        <v>0</v>
      </c>
      <c r="DP162" s="159">
        <v>0</v>
      </c>
      <c r="DQ162" s="160">
        <v>27</v>
      </c>
      <c r="DR162" s="161">
        <v>0</v>
      </c>
      <c r="DS162" s="162">
        <v>0</v>
      </c>
      <c r="DT162" s="162">
        <v>0</v>
      </c>
      <c r="DU162" s="162">
        <v>0</v>
      </c>
      <c r="DV162" s="162">
        <v>0</v>
      </c>
      <c r="DW162" s="163">
        <v>0</v>
      </c>
      <c r="DX162" s="164">
        <v>874</v>
      </c>
      <c r="DY162" s="165">
        <v>23</v>
      </c>
      <c r="DZ162" s="165">
        <v>46</v>
      </c>
      <c r="EA162" s="166">
        <v>79</v>
      </c>
      <c r="EB162" s="166">
        <v>10</v>
      </c>
      <c r="EC162" s="166">
        <v>0</v>
      </c>
      <c r="ED162" s="166">
        <v>0</v>
      </c>
      <c r="EE162" s="167">
        <v>89</v>
      </c>
      <c r="EF162" s="168"/>
      <c r="EG162" s="168"/>
      <c r="EH162" s="169"/>
      <c r="EI162" s="169"/>
      <c r="EJ162" s="169"/>
      <c r="EK162" s="169"/>
      <c r="EL162" s="169"/>
      <c r="EM162" s="169"/>
      <c r="EN162" s="169"/>
      <c r="EO162" s="169"/>
      <c r="EP162" s="169"/>
      <c r="EQ162" s="169"/>
      <c r="ER162" s="169"/>
      <c r="ES162" s="169"/>
      <c r="ET162" s="170">
        <v>3334.8304405705785</v>
      </c>
      <c r="EU162" s="170">
        <v>5410.6718221003275</v>
      </c>
      <c r="EV162" s="171">
        <v>8745.502262670907</v>
      </c>
      <c r="EW162" s="168">
        <v>1</v>
      </c>
      <c r="EX162" s="168">
        <v>1</v>
      </c>
      <c r="EY162" s="168">
        <v>1</v>
      </c>
      <c r="EZ162" s="168">
        <v>1</v>
      </c>
      <c r="FA162" s="172">
        <f t="shared" si="65"/>
        <v>20</v>
      </c>
      <c r="FB162" s="172">
        <f t="shared" si="66"/>
        <v>2</v>
      </c>
      <c r="FC162" s="286">
        <f>(CO162+FA162*Foglio1!$L$17+Foglio1!$I$17*base!FB162)*(1-Foglio1!$L$27)</f>
        <v>8787.156041943472</v>
      </c>
      <c r="FD162" s="203"/>
      <c r="FE162" s="203"/>
      <c r="FF162" s="203"/>
      <c r="FH162" s="203"/>
      <c r="FI162" s="203"/>
      <c r="FJ162" s="203"/>
      <c r="FK162" s="203"/>
      <c r="FL162" s="203"/>
      <c r="FM162" s="203"/>
      <c r="FN162" s="203"/>
      <c r="FO162" s="203"/>
      <c r="FP162" s="203"/>
      <c r="FQ162" s="203"/>
      <c r="FR162" s="203"/>
      <c r="FS162" s="203"/>
      <c r="FT162" s="203"/>
      <c r="FU162" s="203"/>
      <c r="FV162" s="203"/>
      <c r="FW162" s="203"/>
    </row>
    <row r="163" spans="1:179" s="191" customFormat="1" ht="24.75" customHeight="1">
      <c r="A163" s="145">
        <v>155</v>
      </c>
      <c r="B163" s="145" t="str">
        <f t="shared" si="71"/>
        <v>IC</v>
      </c>
      <c r="C163" s="145" t="s">
        <v>284</v>
      </c>
      <c r="D163" s="143" t="s">
        <v>307</v>
      </c>
      <c r="E163" s="146" t="s">
        <v>713</v>
      </c>
      <c r="F163" s="146" t="s">
        <v>308</v>
      </c>
      <c r="G163" s="147">
        <v>6</v>
      </c>
      <c r="H163" s="147">
        <v>224</v>
      </c>
      <c r="I163" s="147">
        <v>11</v>
      </c>
      <c r="J163" s="147"/>
      <c r="K163" s="147">
        <v>11</v>
      </c>
      <c r="L163" s="147">
        <v>16</v>
      </c>
      <c r="M163" s="147">
        <v>223</v>
      </c>
      <c r="N163" s="147">
        <v>22</v>
      </c>
      <c r="O163" s="147"/>
      <c r="P163" s="147">
        <v>22</v>
      </c>
      <c r="Q163" s="147">
        <v>8</v>
      </c>
      <c r="R163" s="147">
        <v>167</v>
      </c>
      <c r="S163" s="147">
        <v>14</v>
      </c>
      <c r="T163" s="147">
        <v>1</v>
      </c>
      <c r="U163" s="147">
        <v>15</v>
      </c>
      <c r="V163" s="147">
        <v>23</v>
      </c>
      <c r="W163" s="147">
        <v>6</v>
      </c>
      <c r="X163" s="147">
        <v>122</v>
      </c>
      <c r="Y163" s="147">
        <v>11</v>
      </c>
      <c r="Z163" s="147">
        <v>1</v>
      </c>
      <c r="AA163" s="147">
        <v>12</v>
      </c>
      <c r="AB163" s="147">
        <v>16</v>
      </c>
      <c r="AC163" s="147">
        <v>226</v>
      </c>
      <c r="AD163" s="147">
        <v>24</v>
      </c>
      <c r="AE163" s="147">
        <v>3</v>
      </c>
      <c r="AF163" s="147">
        <v>27</v>
      </c>
      <c r="AG163" s="147">
        <v>8</v>
      </c>
      <c r="AH163" s="147">
        <v>168</v>
      </c>
      <c r="AI163" s="147">
        <v>25</v>
      </c>
      <c r="AJ163" s="147">
        <v>2</v>
      </c>
      <c r="AK163" s="147">
        <v>27</v>
      </c>
      <c r="AL163" s="147">
        <v>23</v>
      </c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>
        <f t="shared" si="58"/>
        <v>30</v>
      </c>
      <c r="BX163" s="147">
        <f t="shared" si="59"/>
        <v>516</v>
      </c>
      <c r="BY163" s="147">
        <f t="shared" si="60"/>
        <v>66</v>
      </c>
      <c r="BZ163" s="147">
        <f t="shared" si="61"/>
        <v>23</v>
      </c>
      <c r="CA163" s="148">
        <f t="shared" si="62"/>
        <v>1</v>
      </c>
      <c r="CB163" s="14" t="s">
        <v>307</v>
      </c>
      <c r="CC163" s="342" t="s">
        <v>991</v>
      </c>
      <c r="CD163" s="14" t="s">
        <v>992</v>
      </c>
      <c r="CE163" s="15">
        <v>10847.295508990024</v>
      </c>
      <c r="CF163" s="149">
        <v>529</v>
      </c>
      <c r="CG163" s="149">
        <v>33</v>
      </c>
      <c r="CH163" s="144">
        <v>537</v>
      </c>
      <c r="CI163" s="144">
        <v>34</v>
      </c>
      <c r="CJ163" s="144">
        <v>-8</v>
      </c>
      <c r="CK163" s="144">
        <v>-1</v>
      </c>
      <c r="CL163" s="150">
        <f t="shared" si="63"/>
        <v>-13</v>
      </c>
      <c r="CM163" s="150">
        <f t="shared" si="64"/>
        <v>-3</v>
      </c>
      <c r="CN163" s="300">
        <v>10284.851969482716</v>
      </c>
      <c r="CO163" s="286">
        <v>7080.514839074432</v>
      </c>
      <c r="CP163" s="148">
        <f t="shared" si="57"/>
        <v>1</v>
      </c>
      <c r="CQ163" s="151" t="s">
        <v>975</v>
      </c>
      <c r="CR163" s="151" t="s">
        <v>992</v>
      </c>
      <c r="CS163" s="151" t="s">
        <v>1151</v>
      </c>
      <c r="CT163" s="151" t="s">
        <v>307</v>
      </c>
      <c r="CU163" s="151" t="s">
        <v>1368</v>
      </c>
      <c r="CV163" s="152">
        <v>123</v>
      </c>
      <c r="CW163" s="153">
        <v>1</v>
      </c>
      <c r="CX163" s="153">
        <v>6</v>
      </c>
      <c r="CY163" s="153">
        <v>11</v>
      </c>
      <c r="CZ163" s="153">
        <v>1</v>
      </c>
      <c r="DA163" s="154">
        <v>12</v>
      </c>
      <c r="DB163" s="155">
        <v>263</v>
      </c>
      <c r="DC163" s="156">
        <v>7</v>
      </c>
      <c r="DD163" s="156">
        <v>16</v>
      </c>
      <c r="DE163" s="156">
        <v>23</v>
      </c>
      <c r="DF163" s="156">
        <v>3</v>
      </c>
      <c r="DG163" s="156">
        <v>0</v>
      </c>
      <c r="DH163" s="156">
        <v>0</v>
      </c>
      <c r="DI163" s="157">
        <v>26</v>
      </c>
      <c r="DJ163" s="158">
        <v>141</v>
      </c>
      <c r="DK163" s="159">
        <v>6</v>
      </c>
      <c r="DL163" s="159">
        <v>8</v>
      </c>
      <c r="DM163" s="159">
        <v>15</v>
      </c>
      <c r="DN163" s="159">
        <v>3</v>
      </c>
      <c r="DO163" s="159">
        <v>0</v>
      </c>
      <c r="DP163" s="159">
        <v>0</v>
      </c>
      <c r="DQ163" s="160">
        <v>18</v>
      </c>
      <c r="DR163" s="161">
        <v>0</v>
      </c>
      <c r="DS163" s="162">
        <v>0</v>
      </c>
      <c r="DT163" s="162">
        <v>0</v>
      </c>
      <c r="DU163" s="162">
        <v>0</v>
      </c>
      <c r="DV163" s="162">
        <v>0</v>
      </c>
      <c r="DW163" s="163">
        <v>0</v>
      </c>
      <c r="DX163" s="164">
        <v>527</v>
      </c>
      <c r="DY163" s="165">
        <v>14</v>
      </c>
      <c r="DZ163" s="165">
        <v>30</v>
      </c>
      <c r="EA163" s="166">
        <v>49</v>
      </c>
      <c r="EB163" s="166">
        <v>7</v>
      </c>
      <c r="EC163" s="166">
        <v>0</v>
      </c>
      <c r="ED163" s="166">
        <v>0</v>
      </c>
      <c r="EE163" s="167">
        <v>56</v>
      </c>
      <c r="EF163" s="168"/>
      <c r="EG163" s="168"/>
      <c r="EH163" s="169"/>
      <c r="EI163" s="169"/>
      <c r="EJ163" s="169"/>
      <c r="EK163" s="169"/>
      <c r="EL163" s="169"/>
      <c r="EM163" s="169"/>
      <c r="EN163" s="169"/>
      <c r="EO163" s="169"/>
      <c r="EP163" s="169"/>
      <c r="EQ163" s="169"/>
      <c r="ER163" s="169"/>
      <c r="ES163" s="169"/>
      <c r="ET163" s="170">
        <v>1999.6819285605682</v>
      </c>
      <c r="EU163" s="170">
        <v>3514.7357695281767</v>
      </c>
      <c r="EV163" s="171">
        <v>5514.417698088745</v>
      </c>
      <c r="EW163" s="168">
        <v>1</v>
      </c>
      <c r="EX163" s="168">
        <v>1</v>
      </c>
      <c r="EY163" s="168">
        <v>1</v>
      </c>
      <c r="EZ163" s="168">
        <v>1</v>
      </c>
      <c r="FA163" s="172">
        <f t="shared" si="65"/>
        <v>11</v>
      </c>
      <c r="FB163" s="172">
        <f t="shared" si="66"/>
        <v>0</v>
      </c>
      <c r="FC163" s="286">
        <f>(CO163+FA163*Foglio1!$L$17+Foglio1!$I$17*base!FB163)*(1-Foglio1!$L$27)</f>
        <v>5485.872776909006</v>
      </c>
      <c r="FD163" s="203"/>
      <c r="FE163" s="203"/>
      <c r="FF163" s="203"/>
      <c r="FH163" s="203"/>
      <c r="FI163" s="203"/>
      <c r="FJ163" s="203"/>
      <c r="FK163" s="203"/>
      <c r="FL163" s="203"/>
      <c r="FM163" s="203"/>
      <c r="FN163" s="203"/>
      <c r="FO163" s="203"/>
      <c r="FP163" s="203"/>
      <c r="FQ163" s="203"/>
      <c r="FR163" s="203"/>
      <c r="FS163" s="203"/>
      <c r="FT163" s="203"/>
      <c r="FU163" s="203"/>
      <c r="FV163" s="203"/>
      <c r="FW163" s="203"/>
    </row>
    <row r="164" spans="1:179" s="191" customFormat="1" ht="24.75" customHeight="1">
      <c r="A164" s="145">
        <v>156</v>
      </c>
      <c r="B164" s="145" t="str">
        <f t="shared" si="71"/>
        <v>IC</v>
      </c>
      <c r="C164" s="145" t="s">
        <v>284</v>
      </c>
      <c r="D164" s="143" t="s">
        <v>309</v>
      </c>
      <c r="E164" s="146" t="s">
        <v>714</v>
      </c>
      <c r="F164" s="146" t="s">
        <v>310</v>
      </c>
      <c r="G164" s="147">
        <v>5</v>
      </c>
      <c r="H164" s="147">
        <v>104</v>
      </c>
      <c r="I164" s="147">
        <v>9</v>
      </c>
      <c r="J164" s="147"/>
      <c r="K164" s="147">
        <v>9</v>
      </c>
      <c r="L164" s="147">
        <v>13</v>
      </c>
      <c r="M164" s="147">
        <v>156</v>
      </c>
      <c r="N164" s="147">
        <v>17</v>
      </c>
      <c r="O164" s="147"/>
      <c r="P164" s="147">
        <v>17</v>
      </c>
      <c r="Q164" s="147">
        <v>5</v>
      </c>
      <c r="R164" s="147">
        <v>95</v>
      </c>
      <c r="S164" s="147">
        <v>8</v>
      </c>
      <c r="T164" s="147">
        <v>1</v>
      </c>
      <c r="U164" s="147">
        <v>9</v>
      </c>
      <c r="V164" s="147">
        <v>20</v>
      </c>
      <c r="W164" s="147">
        <v>5</v>
      </c>
      <c r="X164" s="147">
        <v>111</v>
      </c>
      <c r="Y164" s="147">
        <v>9</v>
      </c>
      <c r="Z164" s="147"/>
      <c r="AA164" s="147">
        <v>9</v>
      </c>
      <c r="AB164" s="147">
        <v>14</v>
      </c>
      <c r="AC164" s="147">
        <v>154</v>
      </c>
      <c r="AD164" s="147">
        <v>19</v>
      </c>
      <c r="AE164" s="147">
        <v>1</v>
      </c>
      <c r="AF164" s="147">
        <v>20</v>
      </c>
      <c r="AG164" s="147">
        <v>6</v>
      </c>
      <c r="AH164" s="147">
        <v>96</v>
      </c>
      <c r="AI164" s="147">
        <v>15</v>
      </c>
      <c r="AJ164" s="147">
        <v>1</v>
      </c>
      <c r="AK164" s="147">
        <v>16</v>
      </c>
      <c r="AL164" s="147">
        <v>20</v>
      </c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>
        <f t="shared" si="58"/>
        <v>25</v>
      </c>
      <c r="BX164" s="147">
        <f t="shared" si="59"/>
        <v>361</v>
      </c>
      <c r="BY164" s="147">
        <f t="shared" si="60"/>
        <v>45</v>
      </c>
      <c r="BZ164" s="147">
        <f t="shared" si="61"/>
        <v>20</v>
      </c>
      <c r="CA164" s="148">
        <f t="shared" si="62"/>
        <v>1</v>
      </c>
      <c r="CB164" s="14" t="s">
        <v>309</v>
      </c>
      <c r="CC164" s="342" t="s">
        <v>977</v>
      </c>
      <c r="CD164" s="14" t="s">
        <v>978</v>
      </c>
      <c r="CE164" s="15">
        <v>7426.991461131867</v>
      </c>
      <c r="CF164" s="149">
        <v>341</v>
      </c>
      <c r="CG164" s="149">
        <v>24</v>
      </c>
      <c r="CH164" s="144">
        <v>342</v>
      </c>
      <c r="CI164" s="144">
        <v>25</v>
      </c>
      <c r="CJ164" s="144">
        <v>-1</v>
      </c>
      <c r="CK164" s="144">
        <v>-1</v>
      </c>
      <c r="CL164" s="150">
        <f t="shared" si="63"/>
        <v>20</v>
      </c>
      <c r="CM164" s="150">
        <f t="shared" si="64"/>
        <v>1</v>
      </c>
      <c r="CN164" s="300">
        <v>6982.6742872991335</v>
      </c>
      <c r="CO164" s="286">
        <v>5249.329902344007</v>
      </c>
      <c r="CP164" s="148">
        <f t="shared" si="57"/>
        <v>1</v>
      </c>
      <c r="CQ164" s="151" t="s">
        <v>975</v>
      </c>
      <c r="CR164" s="151" t="s">
        <v>978</v>
      </c>
      <c r="CS164" s="151" t="s">
        <v>1151</v>
      </c>
      <c r="CT164" s="151" t="s">
        <v>309</v>
      </c>
      <c r="CU164" s="151" t="s">
        <v>1369</v>
      </c>
      <c r="CV164" s="152">
        <v>122</v>
      </c>
      <c r="CW164" s="153">
        <v>0</v>
      </c>
      <c r="CX164" s="153">
        <v>6</v>
      </c>
      <c r="CY164" s="153">
        <v>10</v>
      </c>
      <c r="CZ164" s="153">
        <v>0</v>
      </c>
      <c r="DA164" s="154">
        <v>10</v>
      </c>
      <c r="DB164" s="155">
        <v>165</v>
      </c>
      <c r="DC164" s="156">
        <v>2</v>
      </c>
      <c r="DD164" s="156">
        <v>14</v>
      </c>
      <c r="DE164" s="156">
        <v>18</v>
      </c>
      <c r="DF164" s="156">
        <v>1</v>
      </c>
      <c r="DG164" s="156">
        <v>0</v>
      </c>
      <c r="DH164" s="156">
        <v>0</v>
      </c>
      <c r="DI164" s="157">
        <v>19</v>
      </c>
      <c r="DJ164" s="158">
        <v>99</v>
      </c>
      <c r="DK164" s="159">
        <v>2</v>
      </c>
      <c r="DL164" s="159">
        <v>5</v>
      </c>
      <c r="DM164" s="159">
        <v>8</v>
      </c>
      <c r="DN164" s="159">
        <v>1</v>
      </c>
      <c r="DO164" s="159">
        <v>0</v>
      </c>
      <c r="DP164" s="159">
        <v>0</v>
      </c>
      <c r="DQ164" s="160">
        <v>9</v>
      </c>
      <c r="DR164" s="161">
        <v>0</v>
      </c>
      <c r="DS164" s="162">
        <v>0</v>
      </c>
      <c r="DT164" s="162">
        <v>0</v>
      </c>
      <c r="DU164" s="162">
        <v>0</v>
      </c>
      <c r="DV164" s="162">
        <v>0</v>
      </c>
      <c r="DW164" s="163">
        <v>0</v>
      </c>
      <c r="DX164" s="164">
        <v>386</v>
      </c>
      <c r="DY164" s="165">
        <v>4</v>
      </c>
      <c r="DZ164" s="165">
        <v>25</v>
      </c>
      <c r="EA164" s="166">
        <v>36</v>
      </c>
      <c r="EB164" s="166">
        <v>2</v>
      </c>
      <c r="EC164" s="166">
        <v>0</v>
      </c>
      <c r="ED164" s="166">
        <v>0</v>
      </c>
      <c r="EE164" s="167">
        <v>38</v>
      </c>
      <c r="EF164" s="168"/>
      <c r="EG164" s="168"/>
      <c r="EH164" s="169"/>
      <c r="EI164" s="169"/>
      <c r="EJ164" s="169"/>
      <c r="EK164" s="169"/>
      <c r="EL164" s="169"/>
      <c r="EM164" s="169"/>
      <c r="EN164" s="169"/>
      <c r="EO164" s="169"/>
      <c r="EP164" s="169"/>
      <c r="EQ164" s="169"/>
      <c r="ER164" s="169"/>
      <c r="ES164" s="169"/>
      <c r="ET164" s="170">
        <v>1445.579957683809</v>
      </c>
      <c r="EU164" s="170">
        <v>2855.739402820281</v>
      </c>
      <c r="EV164" s="171">
        <v>4301.319360504091</v>
      </c>
      <c r="EW164" s="168">
        <v>1</v>
      </c>
      <c r="EX164" s="168">
        <v>1</v>
      </c>
      <c r="EY164" s="168">
        <v>1</v>
      </c>
      <c r="EZ164" s="168">
        <v>1</v>
      </c>
      <c r="FA164" s="172">
        <f t="shared" si="65"/>
        <v>25</v>
      </c>
      <c r="FB164" s="172">
        <f t="shared" si="66"/>
        <v>0</v>
      </c>
      <c r="FC164" s="286">
        <f>(CO164+FA164*Foglio1!$L$17+Foglio1!$I$17*base!FB164)*(1-Foglio1!$L$27)</f>
        <v>4116.721523643059</v>
      </c>
      <c r="FD164" s="203"/>
      <c r="FE164" s="203"/>
      <c r="FF164" s="203"/>
      <c r="FH164" s="203"/>
      <c r="FI164" s="203"/>
      <c r="FJ164" s="203"/>
      <c r="FK164" s="203"/>
      <c r="FL164" s="203"/>
      <c r="FM164" s="203"/>
      <c r="FN164" s="203"/>
      <c r="FO164" s="203"/>
      <c r="FP164" s="203"/>
      <c r="FQ164" s="203"/>
      <c r="FR164" s="203"/>
      <c r="FS164" s="203"/>
      <c r="FT164" s="203"/>
      <c r="FU164" s="203"/>
      <c r="FV164" s="203"/>
      <c r="FW164" s="203"/>
    </row>
    <row r="165" spans="1:179" s="191" customFormat="1" ht="24.75" customHeight="1">
      <c r="A165" s="145">
        <v>157</v>
      </c>
      <c r="B165" s="145" t="str">
        <f t="shared" si="71"/>
        <v>EE</v>
      </c>
      <c r="C165" s="145" t="s">
        <v>284</v>
      </c>
      <c r="D165" s="143" t="s">
        <v>311</v>
      </c>
      <c r="E165" s="146" t="s">
        <v>715</v>
      </c>
      <c r="F165" s="146" t="s">
        <v>312</v>
      </c>
      <c r="G165" s="147">
        <v>10</v>
      </c>
      <c r="H165" s="147">
        <v>231</v>
      </c>
      <c r="I165" s="147">
        <v>20</v>
      </c>
      <c r="J165" s="147"/>
      <c r="K165" s="147">
        <v>20</v>
      </c>
      <c r="L165" s="147">
        <v>32</v>
      </c>
      <c r="M165" s="147">
        <v>600</v>
      </c>
      <c r="N165" s="147">
        <v>50</v>
      </c>
      <c r="O165" s="147">
        <v>4</v>
      </c>
      <c r="P165" s="147">
        <v>54</v>
      </c>
      <c r="Q165" s="147"/>
      <c r="R165" s="147"/>
      <c r="S165" s="147"/>
      <c r="T165" s="147"/>
      <c r="U165" s="147"/>
      <c r="V165" s="147">
        <v>22</v>
      </c>
      <c r="W165" s="147">
        <v>10</v>
      </c>
      <c r="X165" s="147">
        <v>241</v>
      </c>
      <c r="Y165" s="147">
        <v>20</v>
      </c>
      <c r="Z165" s="147"/>
      <c r="AA165" s="147">
        <v>20</v>
      </c>
      <c r="AB165" s="147">
        <v>32</v>
      </c>
      <c r="AC165" s="147">
        <v>607</v>
      </c>
      <c r="AD165" s="147">
        <v>50</v>
      </c>
      <c r="AE165" s="147">
        <v>7</v>
      </c>
      <c r="AF165" s="147">
        <v>57</v>
      </c>
      <c r="AG165" s="147"/>
      <c r="AH165" s="147"/>
      <c r="AI165" s="147"/>
      <c r="AJ165" s="147"/>
      <c r="AK165" s="147"/>
      <c r="AL165" s="147">
        <v>22</v>
      </c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>
        <f t="shared" si="58"/>
        <v>42</v>
      </c>
      <c r="BX165" s="147">
        <f t="shared" si="59"/>
        <v>848</v>
      </c>
      <c r="BY165" s="147">
        <f t="shared" si="60"/>
        <v>77</v>
      </c>
      <c r="BZ165" s="147">
        <f t="shared" si="61"/>
        <v>22</v>
      </c>
      <c r="CA165" s="148">
        <f t="shared" si="62"/>
        <v>1</v>
      </c>
      <c r="CB165" s="14" t="s">
        <v>311</v>
      </c>
      <c r="CC165" s="342" t="s">
        <v>966</v>
      </c>
      <c r="CD165" s="14" t="s">
        <v>967</v>
      </c>
      <c r="CE165" s="15">
        <v>13012.489855433176</v>
      </c>
      <c r="CF165" s="149">
        <v>835</v>
      </c>
      <c r="CG165" s="149">
        <v>42</v>
      </c>
      <c r="CH165" s="144">
        <v>847</v>
      </c>
      <c r="CI165" s="144">
        <v>41</v>
      </c>
      <c r="CJ165" s="144">
        <v>-12</v>
      </c>
      <c r="CK165" s="144">
        <v>1</v>
      </c>
      <c r="CL165" s="150">
        <f t="shared" si="63"/>
        <v>13</v>
      </c>
      <c r="CM165" s="150">
        <f t="shared" si="64"/>
        <v>0</v>
      </c>
      <c r="CN165" s="300">
        <v>13075.955820405603</v>
      </c>
      <c r="CO165" s="286">
        <v>9533.156982328455</v>
      </c>
      <c r="CP165" s="148">
        <f t="shared" si="57"/>
        <v>1</v>
      </c>
      <c r="CQ165" s="151" t="s">
        <v>975</v>
      </c>
      <c r="CR165" s="151" t="s">
        <v>967</v>
      </c>
      <c r="CS165" s="151" t="s">
        <v>1251</v>
      </c>
      <c r="CT165" s="151" t="s">
        <v>311</v>
      </c>
      <c r="CU165" s="151" t="s">
        <v>967</v>
      </c>
      <c r="CV165" s="152">
        <v>250</v>
      </c>
      <c r="CW165" s="153">
        <v>2</v>
      </c>
      <c r="CX165" s="153">
        <v>10</v>
      </c>
      <c r="CY165" s="153">
        <v>20</v>
      </c>
      <c r="CZ165" s="153">
        <v>0</v>
      </c>
      <c r="DA165" s="154">
        <v>20</v>
      </c>
      <c r="DB165" s="155">
        <v>608</v>
      </c>
      <c r="DC165" s="156">
        <v>14</v>
      </c>
      <c r="DD165" s="156">
        <v>31</v>
      </c>
      <c r="DE165" s="156">
        <v>50</v>
      </c>
      <c r="DF165" s="156">
        <v>7</v>
      </c>
      <c r="DG165" s="156">
        <v>0</v>
      </c>
      <c r="DH165" s="156">
        <v>0</v>
      </c>
      <c r="DI165" s="157">
        <v>57</v>
      </c>
      <c r="DJ165" s="158">
        <v>0</v>
      </c>
      <c r="DK165" s="159">
        <v>0</v>
      </c>
      <c r="DL165" s="159">
        <v>0</v>
      </c>
      <c r="DM165" s="159">
        <v>0</v>
      </c>
      <c r="DN165" s="159">
        <v>0</v>
      </c>
      <c r="DO165" s="159">
        <v>0</v>
      </c>
      <c r="DP165" s="159">
        <v>0</v>
      </c>
      <c r="DQ165" s="160">
        <v>0</v>
      </c>
      <c r="DR165" s="161">
        <v>0</v>
      </c>
      <c r="DS165" s="162">
        <v>0</v>
      </c>
      <c r="DT165" s="162">
        <v>0</v>
      </c>
      <c r="DU165" s="162">
        <v>0</v>
      </c>
      <c r="DV165" s="162">
        <v>0</v>
      </c>
      <c r="DW165" s="163">
        <v>0</v>
      </c>
      <c r="DX165" s="164">
        <v>858</v>
      </c>
      <c r="DY165" s="165">
        <v>16</v>
      </c>
      <c r="DZ165" s="165">
        <v>41</v>
      </c>
      <c r="EA165" s="166">
        <v>70</v>
      </c>
      <c r="EB165" s="166">
        <v>7</v>
      </c>
      <c r="EC165" s="166">
        <v>0</v>
      </c>
      <c r="ED165" s="166">
        <v>0</v>
      </c>
      <c r="EE165" s="167">
        <v>77</v>
      </c>
      <c r="EF165" s="168"/>
      <c r="EG165" s="168"/>
      <c r="EH165" s="169"/>
      <c r="EI165" s="169"/>
      <c r="EJ165" s="169"/>
      <c r="EK165" s="169"/>
      <c r="EL165" s="169"/>
      <c r="EM165" s="169"/>
      <c r="EN165" s="169"/>
      <c r="EO165" s="169"/>
      <c r="EP165" s="169"/>
      <c r="EQ165" s="169"/>
      <c r="ER165" s="169"/>
      <c r="ES165" s="169"/>
      <c r="ET165" s="170">
        <v>2971.064632298398</v>
      </c>
      <c r="EU165" s="170">
        <v>4255.586694345425</v>
      </c>
      <c r="EV165" s="171">
        <v>7226.651326643823</v>
      </c>
      <c r="EW165" s="168">
        <v>1</v>
      </c>
      <c r="EX165" s="168">
        <v>1</v>
      </c>
      <c r="EY165" s="168">
        <v>1</v>
      </c>
      <c r="EZ165" s="168">
        <v>1</v>
      </c>
      <c r="FA165" s="172">
        <f t="shared" si="65"/>
        <v>10</v>
      </c>
      <c r="FB165" s="172">
        <f t="shared" si="66"/>
        <v>-1</v>
      </c>
      <c r="FC165" s="286">
        <f>(CO165+FA165*Foglio1!$L$17+Foglio1!$I$17*base!FB165)*(1-Foglio1!$L$27)</f>
        <v>7281.080989077107</v>
      </c>
      <c r="FD165" s="203"/>
      <c r="FE165" s="203"/>
      <c r="FF165" s="203"/>
      <c r="FH165" s="203"/>
      <c r="FI165" s="203"/>
      <c r="FJ165" s="203"/>
      <c r="FK165" s="203"/>
      <c r="FL165" s="203"/>
      <c r="FM165" s="203"/>
      <c r="FN165" s="203"/>
      <c r="FO165" s="203"/>
      <c r="FP165" s="203"/>
      <c r="FQ165" s="203"/>
      <c r="FR165" s="203"/>
      <c r="FS165" s="203"/>
      <c r="FT165" s="203"/>
      <c r="FU165" s="203"/>
      <c r="FV165" s="203"/>
      <c r="FW165" s="203"/>
    </row>
    <row r="166" spans="1:179" s="191" customFormat="1" ht="24.75" customHeight="1">
      <c r="A166" s="145">
        <v>158</v>
      </c>
      <c r="B166" s="145" t="str">
        <f t="shared" si="71"/>
        <v>IC</v>
      </c>
      <c r="C166" s="145" t="s">
        <v>284</v>
      </c>
      <c r="D166" s="143" t="s">
        <v>313</v>
      </c>
      <c r="E166" s="146" t="s">
        <v>314</v>
      </c>
      <c r="F166" s="146" t="s">
        <v>312</v>
      </c>
      <c r="G166" s="147">
        <v>5</v>
      </c>
      <c r="H166" s="147">
        <v>104</v>
      </c>
      <c r="I166" s="147">
        <v>10</v>
      </c>
      <c r="J166" s="147"/>
      <c r="K166" s="147">
        <v>10</v>
      </c>
      <c r="L166" s="147">
        <v>10</v>
      </c>
      <c r="M166" s="147">
        <v>188</v>
      </c>
      <c r="N166" s="147">
        <v>15</v>
      </c>
      <c r="O166" s="147">
        <v>2</v>
      </c>
      <c r="P166" s="147">
        <v>17</v>
      </c>
      <c r="Q166" s="147">
        <v>19</v>
      </c>
      <c r="R166" s="147">
        <v>352</v>
      </c>
      <c r="S166" s="147">
        <v>34</v>
      </c>
      <c r="T166" s="147">
        <v>2</v>
      </c>
      <c r="U166" s="147">
        <v>36</v>
      </c>
      <c r="V166" s="147">
        <v>23</v>
      </c>
      <c r="W166" s="147">
        <v>5</v>
      </c>
      <c r="X166" s="147">
        <v>118</v>
      </c>
      <c r="Y166" s="147">
        <v>10</v>
      </c>
      <c r="Z166" s="147"/>
      <c r="AA166" s="147">
        <v>10</v>
      </c>
      <c r="AB166" s="147">
        <v>10</v>
      </c>
      <c r="AC166" s="147">
        <v>195</v>
      </c>
      <c r="AD166" s="147">
        <v>16</v>
      </c>
      <c r="AE166" s="147">
        <v>2</v>
      </c>
      <c r="AF166" s="147">
        <v>18</v>
      </c>
      <c r="AG166" s="147">
        <v>19</v>
      </c>
      <c r="AH166" s="147">
        <v>361</v>
      </c>
      <c r="AI166" s="147">
        <v>59</v>
      </c>
      <c r="AJ166" s="147">
        <v>6</v>
      </c>
      <c r="AK166" s="147">
        <v>65</v>
      </c>
      <c r="AL166" s="147">
        <v>23</v>
      </c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>
        <f t="shared" si="58"/>
        <v>34</v>
      </c>
      <c r="BX166" s="147">
        <f t="shared" si="59"/>
        <v>674</v>
      </c>
      <c r="BY166" s="147">
        <f t="shared" si="60"/>
        <v>93</v>
      </c>
      <c r="BZ166" s="147">
        <f t="shared" si="61"/>
        <v>23</v>
      </c>
      <c r="CA166" s="148">
        <f t="shared" si="62"/>
        <v>1</v>
      </c>
      <c r="CB166" s="14" t="s">
        <v>313</v>
      </c>
      <c r="CC166" s="342" t="s">
        <v>1022</v>
      </c>
      <c r="CD166" s="14" t="s">
        <v>967</v>
      </c>
      <c r="CE166" s="15">
        <v>12355.300035634697</v>
      </c>
      <c r="CF166" s="149">
        <v>662</v>
      </c>
      <c r="CG166" s="149">
        <v>34</v>
      </c>
      <c r="CH166" s="144">
        <v>638</v>
      </c>
      <c r="CI166" s="144">
        <v>33</v>
      </c>
      <c r="CJ166" s="144">
        <v>24</v>
      </c>
      <c r="CK166" s="144">
        <v>1</v>
      </c>
      <c r="CL166" s="150">
        <f t="shared" si="63"/>
        <v>12</v>
      </c>
      <c r="CM166" s="150">
        <f t="shared" si="64"/>
        <v>0</v>
      </c>
      <c r="CN166" s="300">
        <v>12832.184138497887</v>
      </c>
      <c r="CO166" s="286">
        <v>9352.683960946708</v>
      </c>
      <c r="CP166" s="148">
        <f t="shared" si="57"/>
        <v>1</v>
      </c>
      <c r="CQ166" s="151" t="s">
        <v>975</v>
      </c>
      <c r="CR166" s="151" t="s">
        <v>967</v>
      </c>
      <c r="CS166" s="151" t="s">
        <v>1151</v>
      </c>
      <c r="CT166" s="151" t="s">
        <v>313</v>
      </c>
      <c r="CU166" s="151" t="s">
        <v>1370</v>
      </c>
      <c r="CV166" s="152">
        <v>117</v>
      </c>
      <c r="CW166" s="153">
        <v>2</v>
      </c>
      <c r="CX166" s="153">
        <v>5</v>
      </c>
      <c r="CY166" s="153">
        <v>10</v>
      </c>
      <c r="CZ166" s="153">
        <v>1</v>
      </c>
      <c r="DA166" s="154">
        <v>11</v>
      </c>
      <c r="DB166" s="155">
        <v>194</v>
      </c>
      <c r="DC166" s="156">
        <v>4</v>
      </c>
      <c r="DD166" s="156">
        <v>10</v>
      </c>
      <c r="DE166" s="156">
        <v>15</v>
      </c>
      <c r="DF166" s="156">
        <v>2</v>
      </c>
      <c r="DG166" s="156">
        <v>0</v>
      </c>
      <c r="DH166" s="156">
        <v>0</v>
      </c>
      <c r="DI166" s="157">
        <v>17</v>
      </c>
      <c r="DJ166" s="158">
        <v>386</v>
      </c>
      <c r="DK166" s="159">
        <v>10</v>
      </c>
      <c r="DL166" s="159">
        <v>20</v>
      </c>
      <c r="DM166" s="159">
        <v>37</v>
      </c>
      <c r="DN166" s="159">
        <v>5</v>
      </c>
      <c r="DO166" s="159">
        <v>0</v>
      </c>
      <c r="DP166" s="159">
        <v>0</v>
      </c>
      <c r="DQ166" s="160">
        <v>42</v>
      </c>
      <c r="DR166" s="161">
        <v>0</v>
      </c>
      <c r="DS166" s="162">
        <v>0</v>
      </c>
      <c r="DT166" s="162">
        <v>0</v>
      </c>
      <c r="DU166" s="162">
        <v>0</v>
      </c>
      <c r="DV166" s="162">
        <v>0</v>
      </c>
      <c r="DW166" s="163">
        <v>0</v>
      </c>
      <c r="DX166" s="164">
        <v>697</v>
      </c>
      <c r="DY166" s="165">
        <v>16</v>
      </c>
      <c r="DZ166" s="165">
        <v>35</v>
      </c>
      <c r="EA166" s="166">
        <v>62</v>
      </c>
      <c r="EB166" s="166">
        <v>8</v>
      </c>
      <c r="EC166" s="166">
        <v>0</v>
      </c>
      <c r="ED166" s="166">
        <v>0</v>
      </c>
      <c r="EE166" s="167">
        <v>70</v>
      </c>
      <c r="EF166" s="168"/>
      <c r="EG166" s="168"/>
      <c r="EH166" s="169"/>
      <c r="EI166" s="169"/>
      <c r="EJ166" s="169"/>
      <c r="EK166" s="169"/>
      <c r="EL166" s="169"/>
      <c r="EM166" s="169"/>
      <c r="EN166" s="169"/>
      <c r="EO166" s="169"/>
      <c r="EP166" s="169"/>
      <c r="EQ166" s="169"/>
      <c r="ER166" s="169"/>
      <c r="ES166" s="169"/>
      <c r="ET166" s="170">
        <v>2893.166529172948</v>
      </c>
      <c r="EU166" s="170">
        <v>4631.58128724394</v>
      </c>
      <c r="EV166" s="171">
        <v>7524.747816416888</v>
      </c>
      <c r="EW166" s="168">
        <v>1</v>
      </c>
      <c r="EX166" s="168">
        <v>1</v>
      </c>
      <c r="EY166" s="168">
        <v>1</v>
      </c>
      <c r="EZ166" s="168">
        <v>1</v>
      </c>
      <c r="FA166" s="172">
        <f t="shared" si="65"/>
        <v>23</v>
      </c>
      <c r="FB166" s="172">
        <f t="shared" si="66"/>
        <v>1</v>
      </c>
      <c r="FC166" s="286">
        <f>(CO166+FA166*Foglio1!$L$17+Foglio1!$I$17*base!FB166)*(1-Foglio1!$L$27)</f>
        <v>7362.155838936823</v>
      </c>
      <c r="FD166" s="203"/>
      <c r="FE166" s="203"/>
      <c r="FF166" s="203"/>
      <c r="FH166" s="203"/>
      <c r="FI166" s="203"/>
      <c r="FJ166" s="203"/>
      <c r="FK166" s="203"/>
      <c r="FL166" s="203"/>
      <c r="FM166" s="203"/>
      <c r="FN166" s="203"/>
      <c r="FO166" s="203"/>
      <c r="FP166" s="203"/>
      <c r="FQ166" s="203"/>
      <c r="FR166" s="203"/>
      <c r="FS166" s="203"/>
      <c r="FT166" s="203"/>
      <c r="FU166" s="203"/>
      <c r="FV166" s="203"/>
      <c r="FW166" s="203"/>
    </row>
    <row r="167" spans="1:179" s="191" customFormat="1" ht="24.75" customHeight="1">
      <c r="A167" s="145">
        <v>159</v>
      </c>
      <c r="B167" s="145" t="str">
        <f t="shared" si="71"/>
        <v>IC</v>
      </c>
      <c r="C167" s="145" t="s">
        <v>284</v>
      </c>
      <c r="D167" s="143" t="s">
        <v>315</v>
      </c>
      <c r="E167" s="146" t="s">
        <v>716</v>
      </c>
      <c r="F167" s="146" t="s">
        <v>316</v>
      </c>
      <c r="G167" s="147">
        <v>5</v>
      </c>
      <c r="H167" s="147">
        <v>105</v>
      </c>
      <c r="I167" s="147">
        <v>9</v>
      </c>
      <c r="J167" s="147"/>
      <c r="K167" s="147">
        <v>9</v>
      </c>
      <c r="L167" s="147">
        <v>17</v>
      </c>
      <c r="M167" s="147">
        <v>219</v>
      </c>
      <c r="N167" s="147">
        <v>27</v>
      </c>
      <c r="O167" s="147">
        <v>1</v>
      </c>
      <c r="P167" s="147">
        <v>28</v>
      </c>
      <c r="Q167" s="147">
        <v>6</v>
      </c>
      <c r="R167" s="147">
        <v>136</v>
      </c>
      <c r="S167" s="147">
        <v>15</v>
      </c>
      <c r="T167" s="147">
        <v>1</v>
      </c>
      <c r="U167" s="147">
        <v>16</v>
      </c>
      <c r="V167" s="147">
        <v>20</v>
      </c>
      <c r="W167" s="147">
        <v>5</v>
      </c>
      <c r="X167" s="147">
        <v>116</v>
      </c>
      <c r="Y167" s="147">
        <v>9</v>
      </c>
      <c r="Z167" s="147">
        <v>1</v>
      </c>
      <c r="AA167" s="147">
        <v>10</v>
      </c>
      <c r="AB167" s="147">
        <v>17</v>
      </c>
      <c r="AC167" s="147">
        <v>228</v>
      </c>
      <c r="AD167" s="147">
        <v>28</v>
      </c>
      <c r="AE167" s="147">
        <v>2</v>
      </c>
      <c r="AF167" s="147">
        <v>30</v>
      </c>
      <c r="AG167" s="147">
        <v>6</v>
      </c>
      <c r="AH167" s="147">
        <v>139</v>
      </c>
      <c r="AI167" s="147">
        <v>16</v>
      </c>
      <c r="AJ167" s="147">
        <v>1</v>
      </c>
      <c r="AK167" s="147">
        <v>17</v>
      </c>
      <c r="AL167" s="147">
        <v>20</v>
      </c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>
        <f t="shared" si="58"/>
        <v>28</v>
      </c>
      <c r="BX167" s="147">
        <f t="shared" si="59"/>
        <v>483</v>
      </c>
      <c r="BY167" s="147">
        <f t="shared" si="60"/>
        <v>57</v>
      </c>
      <c r="BZ167" s="147">
        <f t="shared" si="61"/>
        <v>20</v>
      </c>
      <c r="CA167" s="148">
        <f t="shared" si="62"/>
        <v>1</v>
      </c>
      <c r="CB167" s="14" t="s">
        <v>315</v>
      </c>
      <c r="CC167" s="342" t="s">
        <v>981</v>
      </c>
      <c r="CD167" s="14" t="s">
        <v>982</v>
      </c>
      <c r="CE167" s="15">
        <v>8641.493039989864</v>
      </c>
      <c r="CF167" s="149">
        <v>468</v>
      </c>
      <c r="CG167" s="149">
        <v>28</v>
      </c>
      <c r="CH167" s="144">
        <v>454</v>
      </c>
      <c r="CI167" s="144">
        <v>27</v>
      </c>
      <c r="CJ167" s="144">
        <v>14</v>
      </c>
      <c r="CK167" s="144">
        <v>1</v>
      </c>
      <c r="CL167" s="150">
        <f t="shared" si="63"/>
        <v>15</v>
      </c>
      <c r="CM167" s="150">
        <f t="shared" si="64"/>
        <v>0</v>
      </c>
      <c r="CN167" s="300">
        <v>9048.199644080902</v>
      </c>
      <c r="CO167" s="286">
        <v>6618.465427798672</v>
      </c>
      <c r="CP167" s="148">
        <f t="shared" si="57"/>
        <v>1</v>
      </c>
      <c r="CQ167" s="151" t="s">
        <v>975</v>
      </c>
      <c r="CR167" s="151" t="s">
        <v>982</v>
      </c>
      <c r="CS167" s="151" t="s">
        <v>1151</v>
      </c>
      <c r="CT167" s="151" t="s">
        <v>315</v>
      </c>
      <c r="CU167" s="151" t="s">
        <v>1371</v>
      </c>
      <c r="CV167" s="152">
        <v>136</v>
      </c>
      <c r="CW167" s="153">
        <v>2</v>
      </c>
      <c r="CX167" s="153">
        <v>5</v>
      </c>
      <c r="CY167" s="153">
        <v>9</v>
      </c>
      <c r="CZ167" s="153">
        <v>0</v>
      </c>
      <c r="DA167" s="154">
        <v>9</v>
      </c>
      <c r="DB167" s="155">
        <v>228</v>
      </c>
      <c r="DC167" s="156">
        <v>3</v>
      </c>
      <c r="DD167" s="156">
        <v>16</v>
      </c>
      <c r="DE167" s="156">
        <v>27</v>
      </c>
      <c r="DF167" s="156">
        <v>1</v>
      </c>
      <c r="DG167" s="156">
        <v>0</v>
      </c>
      <c r="DH167" s="156">
        <v>0</v>
      </c>
      <c r="DI167" s="157">
        <v>28</v>
      </c>
      <c r="DJ167" s="158">
        <v>145</v>
      </c>
      <c r="DK167" s="159">
        <v>4</v>
      </c>
      <c r="DL167" s="159">
        <v>7</v>
      </c>
      <c r="DM167" s="159">
        <v>15</v>
      </c>
      <c r="DN167" s="159">
        <v>2</v>
      </c>
      <c r="DO167" s="159">
        <v>0</v>
      </c>
      <c r="DP167" s="159">
        <v>0</v>
      </c>
      <c r="DQ167" s="160">
        <v>17</v>
      </c>
      <c r="DR167" s="161">
        <v>0</v>
      </c>
      <c r="DS167" s="162">
        <v>0</v>
      </c>
      <c r="DT167" s="162">
        <v>0</v>
      </c>
      <c r="DU167" s="162">
        <v>0</v>
      </c>
      <c r="DV167" s="162">
        <v>0</v>
      </c>
      <c r="DW167" s="163">
        <v>0</v>
      </c>
      <c r="DX167" s="164">
        <v>509</v>
      </c>
      <c r="DY167" s="165">
        <v>9</v>
      </c>
      <c r="DZ167" s="165">
        <v>28</v>
      </c>
      <c r="EA167" s="166">
        <v>51</v>
      </c>
      <c r="EB167" s="166">
        <v>3</v>
      </c>
      <c r="EC167" s="166">
        <v>0</v>
      </c>
      <c r="ED167" s="166">
        <v>0</v>
      </c>
      <c r="EE167" s="167">
        <v>54</v>
      </c>
      <c r="EF167" s="168"/>
      <c r="EG167" s="168"/>
      <c r="EH167" s="169"/>
      <c r="EI167" s="169"/>
      <c r="EJ167" s="169"/>
      <c r="EK167" s="169"/>
      <c r="EL167" s="169"/>
      <c r="EM167" s="169"/>
      <c r="EN167" s="169"/>
      <c r="EO167" s="169"/>
      <c r="EP167" s="169"/>
      <c r="EQ167" s="169"/>
      <c r="ER167" s="169"/>
      <c r="ES167" s="169"/>
      <c r="ET167" s="170">
        <v>1933.8087482875271</v>
      </c>
      <c r="EU167" s="170">
        <v>3247.415878787284</v>
      </c>
      <c r="EV167" s="171">
        <v>5181.224627074811</v>
      </c>
      <c r="EW167" s="168">
        <v>1</v>
      </c>
      <c r="EX167" s="168">
        <v>1</v>
      </c>
      <c r="EY167" s="168">
        <v>1</v>
      </c>
      <c r="EZ167" s="168">
        <v>1</v>
      </c>
      <c r="FA167" s="172">
        <f t="shared" si="65"/>
        <v>26</v>
      </c>
      <c r="FB167" s="172">
        <f t="shared" si="66"/>
        <v>0</v>
      </c>
      <c r="FC167" s="286">
        <f>(CO167+FA167*Foglio1!$L$17+Foglio1!$I$17*base!FB167)*(1-Foglio1!$L$27)</f>
        <v>5174.186368044952</v>
      </c>
      <c r="FD167" s="203"/>
      <c r="FE167" s="203"/>
      <c r="FF167" s="203"/>
      <c r="FH167" s="203"/>
      <c r="FI167" s="203"/>
      <c r="FJ167" s="203"/>
      <c r="FK167" s="203"/>
      <c r="FL167" s="203"/>
      <c r="FM167" s="203"/>
      <c r="FN167" s="203"/>
      <c r="FO167" s="203"/>
      <c r="FP167" s="203"/>
      <c r="FQ167" s="203"/>
      <c r="FR167" s="203"/>
      <c r="FS167" s="203"/>
      <c r="FT167" s="203"/>
      <c r="FU167" s="203"/>
      <c r="FV167" s="203"/>
      <c r="FW167" s="203"/>
    </row>
    <row r="168" spans="1:179" s="191" customFormat="1" ht="24.75" customHeight="1">
      <c r="A168" s="145">
        <v>160</v>
      </c>
      <c r="B168" s="145" t="str">
        <f t="shared" si="71"/>
        <v>IC</v>
      </c>
      <c r="C168" s="145" t="s">
        <v>284</v>
      </c>
      <c r="D168" s="143" t="s">
        <v>317</v>
      </c>
      <c r="E168" s="146" t="s">
        <v>318</v>
      </c>
      <c r="F168" s="146" t="s">
        <v>319</v>
      </c>
      <c r="G168" s="147">
        <v>7</v>
      </c>
      <c r="H168" s="147">
        <v>141</v>
      </c>
      <c r="I168" s="147">
        <v>14</v>
      </c>
      <c r="J168" s="147">
        <v>1</v>
      </c>
      <c r="K168" s="147">
        <v>15</v>
      </c>
      <c r="L168" s="147">
        <v>18</v>
      </c>
      <c r="M168" s="147">
        <v>243</v>
      </c>
      <c r="N168" s="147">
        <v>28</v>
      </c>
      <c r="O168" s="147">
        <v>2</v>
      </c>
      <c r="P168" s="147">
        <v>30</v>
      </c>
      <c r="Q168" s="147">
        <v>8</v>
      </c>
      <c r="R168" s="147">
        <v>114</v>
      </c>
      <c r="S168" s="147">
        <v>20</v>
      </c>
      <c r="T168" s="147">
        <v>2</v>
      </c>
      <c r="U168" s="147">
        <v>22</v>
      </c>
      <c r="V168" s="147">
        <v>24</v>
      </c>
      <c r="W168" s="147">
        <v>7</v>
      </c>
      <c r="X168" s="147">
        <v>146</v>
      </c>
      <c r="Y168" s="147">
        <v>14</v>
      </c>
      <c r="Z168" s="147">
        <v>1</v>
      </c>
      <c r="AA168" s="147">
        <v>15</v>
      </c>
      <c r="AB168" s="147">
        <v>18</v>
      </c>
      <c r="AC168" s="147">
        <v>246</v>
      </c>
      <c r="AD168" s="147">
        <v>31</v>
      </c>
      <c r="AE168" s="147">
        <v>4</v>
      </c>
      <c r="AF168" s="147">
        <v>35</v>
      </c>
      <c r="AG168" s="147">
        <v>8</v>
      </c>
      <c r="AH168" s="147">
        <v>117</v>
      </c>
      <c r="AI168" s="147">
        <v>21</v>
      </c>
      <c r="AJ168" s="147">
        <v>3</v>
      </c>
      <c r="AK168" s="147">
        <v>24</v>
      </c>
      <c r="AL168" s="147">
        <v>24</v>
      </c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>
        <f t="shared" si="58"/>
        <v>33</v>
      </c>
      <c r="BX168" s="147">
        <f t="shared" si="59"/>
        <v>509</v>
      </c>
      <c r="BY168" s="147">
        <f t="shared" si="60"/>
        <v>74</v>
      </c>
      <c r="BZ168" s="147">
        <f t="shared" si="61"/>
        <v>24</v>
      </c>
      <c r="CA168" s="148">
        <f t="shared" si="62"/>
        <v>1</v>
      </c>
      <c r="CB168" s="14" t="s">
        <v>317</v>
      </c>
      <c r="CC168" s="342" t="s">
        <v>989</v>
      </c>
      <c r="CD168" s="14" t="s">
        <v>990</v>
      </c>
      <c r="CE168" s="15">
        <v>9833.341489727643</v>
      </c>
      <c r="CF168" s="149">
        <v>512</v>
      </c>
      <c r="CG168" s="149">
        <v>34</v>
      </c>
      <c r="CH168" s="144">
        <v>487</v>
      </c>
      <c r="CI168" s="144">
        <v>32</v>
      </c>
      <c r="CJ168" s="144">
        <v>25</v>
      </c>
      <c r="CK168" s="144">
        <v>2</v>
      </c>
      <c r="CL168" s="150">
        <f t="shared" si="63"/>
        <v>-3</v>
      </c>
      <c r="CM168" s="150">
        <f t="shared" si="64"/>
        <v>-1</v>
      </c>
      <c r="CN168" s="300">
        <v>10698.320274925234</v>
      </c>
      <c r="CO168" s="286">
        <v>7639.078744060097</v>
      </c>
      <c r="CP168" s="148">
        <f t="shared" si="57"/>
        <v>1</v>
      </c>
      <c r="CQ168" s="151" t="s">
        <v>975</v>
      </c>
      <c r="CR168" s="151" t="s">
        <v>990</v>
      </c>
      <c r="CS168" s="151" t="s">
        <v>1151</v>
      </c>
      <c r="CT168" s="151" t="s">
        <v>317</v>
      </c>
      <c r="CU168" s="151" t="s">
        <v>990</v>
      </c>
      <c r="CV168" s="152">
        <v>163</v>
      </c>
      <c r="CW168" s="153">
        <v>0</v>
      </c>
      <c r="CX168" s="153">
        <v>8</v>
      </c>
      <c r="CY168" s="153">
        <v>15</v>
      </c>
      <c r="CZ168" s="153">
        <v>0</v>
      </c>
      <c r="DA168" s="154">
        <v>15</v>
      </c>
      <c r="DB168" s="155">
        <v>239</v>
      </c>
      <c r="DC168" s="156">
        <v>10</v>
      </c>
      <c r="DD168" s="156">
        <v>17</v>
      </c>
      <c r="DE168" s="156">
        <v>28</v>
      </c>
      <c r="DF168" s="156">
        <v>4</v>
      </c>
      <c r="DG168" s="156">
        <v>0</v>
      </c>
      <c r="DH168" s="156">
        <v>0</v>
      </c>
      <c r="DI168" s="157">
        <v>32</v>
      </c>
      <c r="DJ168" s="158">
        <v>103</v>
      </c>
      <c r="DK168" s="159">
        <v>6</v>
      </c>
      <c r="DL168" s="159">
        <v>7</v>
      </c>
      <c r="DM168" s="159">
        <v>14</v>
      </c>
      <c r="DN168" s="159">
        <v>3</v>
      </c>
      <c r="DO168" s="159">
        <v>0</v>
      </c>
      <c r="DP168" s="159">
        <v>0</v>
      </c>
      <c r="DQ168" s="160">
        <v>17</v>
      </c>
      <c r="DR168" s="161">
        <v>0</v>
      </c>
      <c r="DS168" s="162">
        <v>0</v>
      </c>
      <c r="DT168" s="162">
        <v>0</v>
      </c>
      <c r="DU168" s="162">
        <v>0</v>
      </c>
      <c r="DV168" s="162">
        <v>0</v>
      </c>
      <c r="DW168" s="163">
        <v>0</v>
      </c>
      <c r="DX168" s="164">
        <v>505</v>
      </c>
      <c r="DY168" s="165">
        <v>16</v>
      </c>
      <c r="DZ168" s="165">
        <v>32</v>
      </c>
      <c r="EA168" s="166">
        <v>57</v>
      </c>
      <c r="EB168" s="166">
        <v>7</v>
      </c>
      <c r="EC168" s="166">
        <v>0</v>
      </c>
      <c r="ED168" s="166">
        <v>0</v>
      </c>
      <c r="EE168" s="167">
        <v>64</v>
      </c>
      <c r="EF168" s="168"/>
      <c r="EG168" s="168"/>
      <c r="EH168" s="169"/>
      <c r="EI168" s="169"/>
      <c r="EJ168" s="169"/>
      <c r="EK168" s="169"/>
      <c r="EL168" s="169"/>
      <c r="EM168" s="169"/>
      <c r="EN168" s="169"/>
      <c r="EO168" s="169"/>
      <c r="EP168" s="169"/>
      <c r="EQ168" s="169"/>
      <c r="ER168" s="169"/>
      <c r="ES168" s="169"/>
      <c r="ET168" s="170">
        <v>1859.4095493292796</v>
      </c>
      <c r="EU168" s="170">
        <v>3691.36485760884</v>
      </c>
      <c r="EV168" s="171">
        <v>5550.77440693812</v>
      </c>
      <c r="EW168" s="168">
        <v>1</v>
      </c>
      <c r="EX168" s="168">
        <v>1</v>
      </c>
      <c r="EY168" s="168">
        <v>1</v>
      </c>
      <c r="EZ168" s="168">
        <v>1</v>
      </c>
      <c r="FA168" s="172">
        <f t="shared" si="65"/>
        <v>-4</v>
      </c>
      <c r="FB168" s="172">
        <f t="shared" si="66"/>
        <v>-1</v>
      </c>
      <c r="FC168" s="286">
        <f>(CO168+FA168*Foglio1!$L$17+Foglio1!$I$17*base!FB168)*(1-Foglio1!$L$27)</f>
        <v>5781.005115379909</v>
      </c>
      <c r="FD168" s="203"/>
      <c r="FE168" s="203"/>
      <c r="FF168" s="203"/>
      <c r="FH168" s="203"/>
      <c r="FI168" s="203"/>
      <c r="FJ168" s="203"/>
      <c r="FK168" s="203"/>
      <c r="FL168" s="203"/>
      <c r="FM168" s="203"/>
      <c r="FN168" s="203"/>
      <c r="FO168" s="203"/>
      <c r="FP168" s="203"/>
      <c r="FQ168" s="203"/>
      <c r="FR168" s="203"/>
      <c r="FS168" s="203"/>
      <c r="FT168" s="203"/>
      <c r="FU168" s="203"/>
      <c r="FV168" s="203"/>
      <c r="FW168" s="203"/>
    </row>
    <row r="169" spans="1:179" s="191" customFormat="1" ht="24.75" customHeight="1">
      <c r="A169" s="145">
        <v>161</v>
      </c>
      <c r="B169" s="145" t="str">
        <f t="shared" si="71"/>
        <v>EE</v>
      </c>
      <c r="C169" s="145" t="s">
        <v>284</v>
      </c>
      <c r="D169" s="143" t="s">
        <v>320</v>
      </c>
      <c r="E169" s="146" t="s">
        <v>717</v>
      </c>
      <c r="F169" s="146" t="s">
        <v>321</v>
      </c>
      <c r="G169" s="147">
        <v>15</v>
      </c>
      <c r="H169" s="147">
        <v>353</v>
      </c>
      <c r="I169" s="147">
        <v>29</v>
      </c>
      <c r="J169" s="147">
        <v>1</v>
      </c>
      <c r="K169" s="147">
        <v>30</v>
      </c>
      <c r="L169" s="147">
        <v>32</v>
      </c>
      <c r="M169" s="147">
        <v>597</v>
      </c>
      <c r="N169" s="147">
        <v>48</v>
      </c>
      <c r="O169" s="147">
        <v>4</v>
      </c>
      <c r="P169" s="147">
        <v>52</v>
      </c>
      <c r="Q169" s="147"/>
      <c r="R169" s="147"/>
      <c r="S169" s="147"/>
      <c r="T169" s="147"/>
      <c r="U169" s="147"/>
      <c r="V169" s="147">
        <v>32</v>
      </c>
      <c r="W169" s="147">
        <v>15</v>
      </c>
      <c r="X169" s="147">
        <v>387</v>
      </c>
      <c r="Y169" s="147">
        <v>30</v>
      </c>
      <c r="Z169" s="147">
        <v>3</v>
      </c>
      <c r="AA169" s="147">
        <v>33</v>
      </c>
      <c r="AB169" s="147">
        <v>32</v>
      </c>
      <c r="AC169" s="147">
        <v>604</v>
      </c>
      <c r="AD169" s="147">
        <v>49</v>
      </c>
      <c r="AE169" s="147">
        <v>7</v>
      </c>
      <c r="AF169" s="147">
        <v>56</v>
      </c>
      <c r="AG169" s="147"/>
      <c r="AH169" s="147"/>
      <c r="AI169" s="147"/>
      <c r="AJ169" s="147"/>
      <c r="AK169" s="147"/>
      <c r="AL169" s="147">
        <v>32</v>
      </c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>
        <f t="shared" si="58"/>
        <v>47</v>
      </c>
      <c r="BX169" s="147">
        <f t="shared" si="59"/>
        <v>991</v>
      </c>
      <c r="BY169" s="147">
        <f t="shared" si="60"/>
        <v>89</v>
      </c>
      <c r="BZ169" s="147">
        <f t="shared" si="61"/>
        <v>32</v>
      </c>
      <c r="CA169" s="148">
        <f t="shared" si="62"/>
        <v>1</v>
      </c>
      <c r="CB169" s="14" t="s">
        <v>320</v>
      </c>
      <c r="CC169" s="342" t="s">
        <v>972</v>
      </c>
      <c r="CD169" s="14" t="s">
        <v>973</v>
      </c>
      <c r="CE169" s="15">
        <v>13794.817859489664</v>
      </c>
      <c r="CF169" s="149">
        <v>952</v>
      </c>
      <c r="CG169" s="149">
        <v>46</v>
      </c>
      <c r="CH169" s="144">
        <v>908</v>
      </c>
      <c r="CI169" s="144">
        <v>43</v>
      </c>
      <c r="CJ169" s="144">
        <v>44</v>
      </c>
      <c r="CK169" s="144">
        <v>3</v>
      </c>
      <c r="CL169" s="150">
        <f t="shared" si="63"/>
        <v>39</v>
      </c>
      <c r="CM169" s="150">
        <f t="shared" si="64"/>
        <v>1</v>
      </c>
      <c r="CN169" s="300">
        <v>15176.519515456399</v>
      </c>
      <c r="CO169" s="286">
        <v>11262.513849754629</v>
      </c>
      <c r="CP169" s="148">
        <f aca="true" t="shared" si="81" ref="CP169:CP192">IF(CT169=D169,1,0)</f>
        <v>1</v>
      </c>
      <c r="CQ169" s="151" t="s">
        <v>975</v>
      </c>
      <c r="CR169" s="151" t="s">
        <v>973</v>
      </c>
      <c r="CS169" s="151" t="s">
        <v>1251</v>
      </c>
      <c r="CT169" s="151" t="s">
        <v>320</v>
      </c>
      <c r="CU169" s="151" t="s">
        <v>973</v>
      </c>
      <c r="CV169" s="152">
        <v>392</v>
      </c>
      <c r="CW169" s="153">
        <v>3</v>
      </c>
      <c r="CX169" s="153">
        <v>15</v>
      </c>
      <c r="CY169" s="153">
        <v>29</v>
      </c>
      <c r="CZ169" s="153">
        <v>2</v>
      </c>
      <c r="DA169" s="154">
        <v>31</v>
      </c>
      <c r="DB169" s="155">
        <v>676</v>
      </c>
      <c r="DC169" s="156">
        <v>13</v>
      </c>
      <c r="DD169" s="156">
        <v>35</v>
      </c>
      <c r="DE169" s="156">
        <v>53</v>
      </c>
      <c r="DF169" s="156">
        <v>6</v>
      </c>
      <c r="DG169" s="156">
        <v>0</v>
      </c>
      <c r="DH169" s="156">
        <v>0</v>
      </c>
      <c r="DI169" s="157">
        <v>59</v>
      </c>
      <c r="DJ169" s="158">
        <v>0</v>
      </c>
      <c r="DK169" s="159">
        <v>0</v>
      </c>
      <c r="DL169" s="159">
        <v>0</v>
      </c>
      <c r="DM169" s="159">
        <v>0</v>
      </c>
      <c r="DN169" s="159">
        <v>0</v>
      </c>
      <c r="DO169" s="159">
        <v>0</v>
      </c>
      <c r="DP169" s="159">
        <v>0</v>
      </c>
      <c r="DQ169" s="160">
        <v>0</v>
      </c>
      <c r="DR169" s="161">
        <v>0</v>
      </c>
      <c r="DS169" s="162">
        <v>0</v>
      </c>
      <c r="DT169" s="162">
        <v>0</v>
      </c>
      <c r="DU169" s="162">
        <v>0</v>
      </c>
      <c r="DV169" s="162">
        <v>0</v>
      </c>
      <c r="DW169" s="163">
        <v>0</v>
      </c>
      <c r="DX169" s="164">
        <v>1068</v>
      </c>
      <c r="DY169" s="165">
        <v>16</v>
      </c>
      <c r="DZ169" s="165">
        <v>50</v>
      </c>
      <c r="EA169" s="166">
        <v>82</v>
      </c>
      <c r="EB169" s="166">
        <v>8</v>
      </c>
      <c r="EC169" s="166">
        <v>0</v>
      </c>
      <c r="ED169" s="166">
        <v>0</v>
      </c>
      <c r="EE169" s="167">
        <v>90</v>
      </c>
      <c r="EF169" s="168"/>
      <c r="EG169" s="168"/>
      <c r="EH169" s="169"/>
      <c r="EI169" s="169"/>
      <c r="EJ169" s="169"/>
      <c r="EK169" s="169"/>
      <c r="EL169" s="169"/>
      <c r="EM169" s="169"/>
      <c r="EN169" s="169"/>
      <c r="EO169" s="169"/>
      <c r="EP169" s="169"/>
      <c r="EQ169" s="169"/>
      <c r="ER169" s="169"/>
      <c r="ES169" s="169"/>
      <c r="ET169" s="170">
        <v>3662.298734105215</v>
      </c>
      <c r="EU169" s="170">
        <v>5229.601627175508</v>
      </c>
      <c r="EV169" s="171">
        <v>8891.900361280723</v>
      </c>
      <c r="EW169" s="168">
        <v>1</v>
      </c>
      <c r="EX169" s="168">
        <v>1</v>
      </c>
      <c r="EY169" s="168">
        <v>1</v>
      </c>
      <c r="EZ169" s="168">
        <v>1</v>
      </c>
      <c r="FA169" s="172">
        <f t="shared" si="65"/>
        <v>77</v>
      </c>
      <c r="FB169" s="172">
        <f t="shared" si="66"/>
        <v>3</v>
      </c>
      <c r="FC169" s="286">
        <f>(CO169+FA169*Foglio1!$L$17+Foglio1!$I$17*base!FB169)*(1-Foglio1!$L$27)</f>
        <v>9173.978211186035</v>
      </c>
      <c r="FD169" s="203"/>
      <c r="FE169" s="203"/>
      <c r="FF169" s="203"/>
      <c r="FH169" s="203"/>
      <c r="FI169" s="203"/>
      <c r="FJ169" s="203"/>
      <c r="FK169" s="203"/>
      <c r="FL169" s="203"/>
      <c r="FM169" s="203"/>
      <c r="FN169" s="203"/>
      <c r="FO169" s="203"/>
      <c r="FP169" s="203"/>
      <c r="FQ169" s="203"/>
      <c r="FR169" s="203"/>
      <c r="FS169" s="203"/>
      <c r="FT169" s="203"/>
      <c r="FU169" s="203"/>
      <c r="FV169" s="203"/>
      <c r="FW169" s="203"/>
    </row>
    <row r="170" spans="1:179" s="191" customFormat="1" ht="24.75" customHeight="1">
      <c r="A170" s="145">
        <v>162</v>
      </c>
      <c r="B170" s="145" t="str">
        <f t="shared" si="71"/>
        <v>EE</v>
      </c>
      <c r="C170" s="145" t="s">
        <v>284</v>
      </c>
      <c r="D170" s="143" t="s">
        <v>322</v>
      </c>
      <c r="E170" s="146" t="s">
        <v>718</v>
      </c>
      <c r="F170" s="146" t="s">
        <v>323</v>
      </c>
      <c r="G170" s="147">
        <v>9</v>
      </c>
      <c r="H170" s="147">
        <v>199</v>
      </c>
      <c r="I170" s="147">
        <v>17</v>
      </c>
      <c r="J170" s="147">
        <v>1</v>
      </c>
      <c r="K170" s="147">
        <v>18</v>
      </c>
      <c r="L170" s="147">
        <v>25</v>
      </c>
      <c r="M170" s="147">
        <v>360</v>
      </c>
      <c r="N170" s="147">
        <v>37</v>
      </c>
      <c r="O170" s="147">
        <v>2</v>
      </c>
      <c r="P170" s="147">
        <v>39</v>
      </c>
      <c r="Q170" s="147"/>
      <c r="R170" s="147"/>
      <c r="S170" s="147"/>
      <c r="T170" s="147"/>
      <c r="U170" s="147"/>
      <c r="V170" s="147">
        <v>21</v>
      </c>
      <c r="W170" s="147">
        <v>9</v>
      </c>
      <c r="X170" s="147">
        <v>205</v>
      </c>
      <c r="Y170" s="147">
        <v>17</v>
      </c>
      <c r="Z170" s="147">
        <v>2</v>
      </c>
      <c r="AA170" s="147">
        <v>19</v>
      </c>
      <c r="AB170" s="147">
        <v>25</v>
      </c>
      <c r="AC170" s="147">
        <v>365</v>
      </c>
      <c r="AD170" s="147">
        <v>40</v>
      </c>
      <c r="AE170" s="147">
        <v>5</v>
      </c>
      <c r="AF170" s="147">
        <v>45</v>
      </c>
      <c r="AG170" s="147"/>
      <c r="AH170" s="147"/>
      <c r="AI170" s="147"/>
      <c r="AJ170" s="147"/>
      <c r="AK170" s="147"/>
      <c r="AL170" s="147">
        <v>21</v>
      </c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>
        <f t="shared" si="58"/>
        <v>34</v>
      </c>
      <c r="BX170" s="147">
        <f t="shared" si="59"/>
        <v>570</v>
      </c>
      <c r="BY170" s="147">
        <f t="shared" si="60"/>
        <v>64</v>
      </c>
      <c r="BZ170" s="147">
        <f t="shared" si="61"/>
        <v>21</v>
      </c>
      <c r="CA170" s="148">
        <f t="shared" si="62"/>
        <v>1</v>
      </c>
      <c r="CB170" s="14" t="s">
        <v>322</v>
      </c>
      <c r="CC170" s="342" t="s">
        <v>968</v>
      </c>
      <c r="CD170" s="14" t="s">
        <v>969</v>
      </c>
      <c r="CE170" s="15">
        <v>9731.842039381652</v>
      </c>
      <c r="CF170" s="149">
        <v>550</v>
      </c>
      <c r="CG170" s="149">
        <v>34</v>
      </c>
      <c r="CH170" s="144">
        <v>537</v>
      </c>
      <c r="CI170" s="144">
        <v>34</v>
      </c>
      <c r="CJ170" s="144">
        <v>13</v>
      </c>
      <c r="CK170" s="144">
        <v>0</v>
      </c>
      <c r="CL170" s="150">
        <f t="shared" si="63"/>
        <v>20</v>
      </c>
      <c r="CM170" s="150">
        <f t="shared" si="64"/>
        <v>0</v>
      </c>
      <c r="CN170" s="300">
        <v>9766.863362858727</v>
      </c>
      <c r="CO170" s="286">
        <v>7157.9627957109515</v>
      </c>
      <c r="CP170" s="148">
        <f t="shared" si="81"/>
        <v>1</v>
      </c>
      <c r="CQ170" s="151" t="s">
        <v>975</v>
      </c>
      <c r="CR170" s="151" t="s">
        <v>969</v>
      </c>
      <c r="CS170" s="151" t="s">
        <v>1251</v>
      </c>
      <c r="CT170" s="151" t="s">
        <v>322</v>
      </c>
      <c r="CU170" s="151" t="s">
        <v>969</v>
      </c>
      <c r="CV170" s="152">
        <v>219</v>
      </c>
      <c r="CW170" s="153">
        <v>2</v>
      </c>
      <c r="CX170" s="153">
        <v>10</v>
      </c>
      <c r="CY170" s="153">
        <v>18</v>
      </c>
      <c r="CZ170" s="153">
        <v>1</v>
      </c>
      <c r="DA170" s="154">
        <v>19</v>
      </c>
      <c r="DB170" s="155">
        <v>364</v>
      </c>
      <c r="DC170" s="156">
        <v>7</v>
      </c>
      <c r="DD170" s="156">
        <v>24</v>
      </c>
      <c r="DE170" s="156">
        <v>37</v>
      </c>
      <c r="DF170" s="156">
        <v>4</v>
      </c>
      <c r="DG170" s="156">
        <v>0</v>
      </c>
      <c r="DH170" s="156">
        <v>0</v>
      </c>
      <c r="DI170" s="157">
        <v>41</v>
      </c>
      <c r="DJ170" s="158">
        <v>0</v>
      </c>
      <c r="DK170" s="159">
        <v>0</v>
      </c>
      <c r="DL170" s="159">
        <v>0</v>
      </c>
      <c r="DM170" s="159">
        <v>0</v>
      </c>
      <c r="DN170" s="159">
        <v>0</v>
      </c>
      <c r="DO170" s="159">
        <v>0</v>
      </c>
      <c r="DP170" s="159">
        <v>0</v>
      </c>
      <c r="DQ170" s="160">
        <v>0</v>
      </c>
      <c r="DR170" s="161">
        <v>0</v>
      </c>
      <c r="DS170" s="162">
        <v>0</v>
      </c>
      <c r="DT170" s="162">
        <v>0</v>
      </c>
      <c r="DU170" s="162">
        <v>0</v>
      </c>
      <c r="DV170" s="162">
        <v>0</v>
      </c>
      <c r="DW170" s="163">
        <v>0</v>
      </c>
      <c r="DX170" s="164">
        <v>583</v>
      </c>
      <c r="DY170" s="165">
        <v>9</v>
      </c>
      <c r="DZ170" s="165">
        <v>34</v>
      </c>
      <c r="EA170" s="166">
        <v>55</v>
      </c>
      <c r="EB170" s="166">
        <v>5</v>
      </c>
      <c r="EC170" s="166">
        <v>0</v>
      </c>
      <c r="ED170" s="166">
        <v>0</v>
      </c>
      <c r="EE170" s="167">
        <v>60</v>
      </c>
      <c r="EF170" s="168"/>
      <c r="EG170" s="168"/>
      <c r="EH170" s="169"/>
      <c r="EI170" s="169"/>
      <c r="EJ170" s="169"/>
      <c r="EK170" s="169"/>
      <c r="EL170" s="169"/>
      <c r="EM170" s="169"/>
      <c r="EN170" s="169"/>
      <c r="EO170" s="169"/>
      <c r="EP170" s="169"/>
      <c r="EQ170" s="169"/>
      <c r="ER170" s="169"/>
      <c r="ES170" s="169"/>
      <c r="ET170" s="170">
        <v>1996.9452242617515</v>
      </c>
      <c r="EU170" s="170">
        <v>3553.2867899629555</v>
      </c>
      <c r="EV170" s="171">
        <v>5550.232014224707</v>
      </c>
      <c r="EW170" s="168">
        <v>1</v>
      </c>
      <c r="EX170" s="168">
        <v>1</v>
      </c>
      <c r="EY170" s="168">
        <v>1</v>
      </c>
      <c r="EZ170" s="168">
        <v>1</v>
      </c>
      <c r="FA170" s="172">
        <f t="shared" si="65"/>
        <v>13</v>
      </c>
      <c r="FB170" s="172">
        <f t="shared" si="66"/>
        <v>0</v>
      </c>
      <c r="FC170" s="286">
        <f>(CO170+FA170*Foglio1!$L$17+Foglio1!$I$17*base!FB170)*(1-Foglio1!$L$27)</f>
        <v>5551.415498001428</v>
      </c>
      <c r="FD170" s="203"/>
      <c r="FE170" s="203"/>
      <c r="FF170" s="203"/>
      <c r="FH170" s="203"/>
      <c r="FI170" s="203"/>
      <c r="FJ170" s="203"/>
      <c r="FK170" s="203"/>
      <c r="FL170" s="203"/>
      <c r="FM170" s="203"/>
      <c r="FN170" s="203"/>
      <c r="FO170" s="203"/>
      <c r="FP170" s="203"/>
      <c r="FQ170" s="203"/>
      <c r="FR170" s="203"/>
      <c r="FS170" s="203"/>
      <c r="FT170" s="203"/>
      <c r="FU170" s="203"/>
      <c r="FV170" s="203"/>
      <c r="FW170" s="203"/>
    </row>
    <row r="171" spans="1:179" s="191" customFormat="1" ht="24.75" customHeight="1">
      <c r="A171" s="145">
        <v>163</v>
      </c>
      <c r="B171" s="145" t="str">
        <f t="shared" si="71"/>
        <v>IC</v>
      </c>
      <c r="C171" s="145" t="s">
        <v>284</v>
      </c>
      <c r="D171" s="143" t="s">
        <v>324</v>
      </c>
      <c r="E171" s="146" t="s">
        <v>719</v>
      </c>
      <c r="F171" s="146" t="s">
        <v>323</v>
      </c>
      <c r="G171" s="147">
        <v>4</v>
      </c>
      <c r="H171" s="147">
        <v>85</v>
      </c>
      <c r="I171" s="147">
        <v>8</v>
      </c>
      <c r="J171" s="147"/>
      <c r="K171" s="147">
        <v>8</v>
      </c>
      <c r="L171" s="147">
        <v>9</v>
      </c>
      <c r="M171" s="147">
        <v>127</v>
      </c>
      <c r="N171" s="147">
        <v>13</v>
      </c>
      <c r="O171" s="147">
        <v>1</v>
      </c>
      <c r="P171" s="147">
        <v>14</v>
      </c>
      <c r="Q171" s="147">
        <v>16</v>
      </c>
      <c r="R171" s="147">
        <v>325</v>
      </c>
      <c r="S171" s="147">
        <v>29</v>
      </c>
      <c r="T171" s="147">
        <v>4</v>
      </c>
      <c r="U171" s="147">
        <v>33</v>
      </c>
      <c r="V171" s="147">
        <v>22</v>
      </c>
      <c r="W171" s="147">
        <v>4</v>
      </c>
      <c r="X171" s="147">
        <v>96</v>
      </c>
      <c r="Y171" s="147">
        <v>8</v>
      </c>
      <c r="Z171" s="147">
        <v>1</v>
      </c>
      <c r="AA171" s="147">
        <v>9</v>
      </c>
      <c r="AB171" s="147">
        <v>9</v>
      </c>
      <c r="AC171" s="147">
        <v>132</v>
      </c>
      <c r="AD171" s="147">
        <v>14</v>
      </c>
      <c r="AE171" s="147">
        <v>2</v>
      </c>
      <c r="AF171" s="147">
        <v>16</v>
      </c>
      <c r="AG171" s="147">
        <v>16</v>
      </c>
      <c r="AH171" s="147">
        <v>334</v>
      </c>
      <c r="AI171" s="147">
        <v>35</v>
      </c>
      <c r="AJ171" s="147">
        <v>5</v>
      </c>
      <c r="AK171" s="147">
        <v>39</v>
      </c>
      <c r="AL171" s="147">
        <v>22</v>
      </c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>
        <f t="shared" si="58"/>
        <v>29</v>
      </c>
      <c r="BX171" s="147">
        <f t="shared" si="59"/>
        <v>562</v>
      </c>
      <c r="BY171" s="147">
        <f t="shared" si="60"/>
        <v>64</v>
      </c>
      <c r="BZ171" s="147">
        <f t="shared" si="61"/>
        <v>22</v>
      </c>
      <c r="CA171" s="148">
        <f t="shared" si="62"/>
        <v>1</v>
      </c>
      <c r="CB171" s="14" t="s">
        <v>324</v>
      </c>
      <c r="CC171" s="342" t="s">
        <v>995</v>
      </c>
      <c r="CD171" s="14" t="s">
        <v>969</v>
      </c>
      <c r="CE171" s="15">
        <v>10202.29728112176</v>
      </c>
      <c r="CF171" s="149">
        <v>549</v>
      </c>
      <c r="CG171" s="149">
        <v>28</v>
      </c>
      <c r="CH171" s="144">
        <v>536</v>
      </c>
      <c r="CI171" s="144">
        <v>27</v>
      </c>
      <c r="CJ171" s="144">
        <v>13</v>
      </c>
      <c r="CK171" s="144">
        <v>1</v>
      </c>
      <c r="CL171" s="150">
        <f t="shared" si="63"/>
        <v>13</v>
      </c>
      <c r="CM171" s="150">
        <f t="shared" si="64"/>
        <v>1</v>
      </c>
      <c r="CN171" s="300">
        <v>10579.839035962545</v>
      </c>
      <c r="CO171" s="286">
        <v>7833.506996768874</v>
      </c>
      <c r="CP171" s="148">
        <f t="shared" si="81"/>
        <v>1</v>
      </c>
      <c r="CQ171" s="151" t="s">
        <v>975</v>
      </c>
      <c r="CR171" s="151" t="s">
        <v>969</v>
      </c>
      <c r="CS171" s="151" t="s">
        <v>1151</v>
      </c>
      <c r="CT171" s="151" t="s">
        <v>324</v>
      </c>
      <c r="CU171" s="151" t="s">
        <v>1372</v>
      </c>
      <c r="CV171" s="152">
        <v>92</v>
      </c>
      <c r="CW171" s="153">
        <v>2</v>
      </c>
      <c r="CX171" s="153">
        <v>4</v>
      </c>
      <c r="CY171" s="153">
        <v>8</v>
      </c>
      <c r="CZ171" s="153">
        <v>1</v>
      </c>
      <c r="DA171" s="154">
        <v>9</v>
      </c>
      <c r="DB171" s="155">
        <v>136</v>
      </c>
      <c r="DC171" s="156">
        <v>4</v>
      </c>
      <c r="DD171" s="156">
        <v>8</v>
      </c>
      <c r="DE171" s="156">
        <v>12</v>
      </c>
      <c r="DF171" s="156">
        <v>2</v>
      </c>
      <c r="DG171" s="156">
        <v>0</v>
      </c>
      <c r="DH171" s="156">
        <v>0</v>
      </c>
      <c r="DI171" s="157">
        <v>14</v>
      </c>
      <c r="DJ171" s="158">
        <v>334</v>
      </c>
      <c r="DK171" s="159">
        <v>16</v>
      </c>
      <c r="DL171" s="159">
        <v>16</v>
      </c>
      <c r="DM171" s="159">
        <v>31</v>
      </c>
      <c r="DN171" s="159">
        <v>8</v>
      </c>
      <c r="DO171" s="159">
        <v>0</v>
      </c>
      <c r="DP171" s="159">
        <v>0</v>
      </c>
      <c r="DQ171" s="160">
        <v>39</v>
      </c>
      <c r="DR171" s="161">
        <v>0</v>
      </c>
      <c r="DS171" s="162">
        <v>0</v>
      </c>
      <c r="DT171" s="162">
        <v>0</v>
      </c>
      <c r="DU171" s="162">
        <v>0</v>
      </c>
      <c r="DV171" s="162">
        <v>0</v>
      </c>
      <c r="DW171" s="163">
        <v>0</v>
      </c>
      <c r="DX171" s="164">
        <v>562</v>
      </c>
      <c r="DY171" s="165">
        <v>22</v>
      </c>
      <c r="DZ171" s="165">
        <v>28</v>
      </c>
      <c r="EA171" s="166">
        <v>51</v>
      </c>
      <c r="EB171" s="166">
        <v>11</v>
      </c>
      <c r="EC171" s="166">
        <v>0</v>
      </c>
      <c r="ED171" s="166">
        <v>0</v>
      </c>
      <c r="EE171" s="167">
        <v>62</v>
      </c>
      <c r="EF171" s="168"/>
      <c r="EG171" s="168"/>
      <c r="EH171" s="169"/>
      <c r="EI171" s="169"/>
      <c r="EJ171" s="169"/>
      <c r="EK171" s="169"/>
      <c r="EL171" s="169"/>
      <c r="EM171" s="169"/>
      <c r="EN171" s="169"/>
      <c r="EO171" s="169"/>
      <c r="EP171" s="169"/>
      <c r="EQ171" s="169"/>
      <c r="ER171" s="169"/>
      <c r="ES171" s="169"/>
      <c r="ET171" s="170">
        <v>2359.8626078418993</v>
      </c>
      <c r="EU171" s="170">
        <v>3705.2650297951523</v>
      </c>
      <c r="EV171" s="171">
        <v>6065.1276376370515</v>
      </c>
      <c r="EW171" s="168">
        <v>1</v>
      </c>
      <c r="EX171" s="168">
        <v>1</v>
      </c>
      <c r="EY171" s="168">
        <v>1</v>
      </c>
      <c r="EZ171" s="168">
        <v>1</v>
      </c>
      <c r="FA171" s="172">
        <f t="shared" si="65"/>
        <v>0</v>
      </c>
      <c r="FB171" s="172">
        <f t="shared" si="66"/>
        <v>-1</v>
      </c>
      <c r="FC171" s="286">
        <f>(CO171+FA171*Foglio1!$L$17+Foglio1!$I$17*base!FB171)*(1-Foglio1!$L$27)</f>
        <v>5942.538677703641</v>
      </c>
      <c r="FD171" s="203"/>
      <c r="FE171" s="203"/>
      <c r="FF171" s="203"/>
      <c r="FH171" s="203"/>
      <c r="FI171" s="203"/>
      <c r="FJ171" s="203"/>
      <c r="FK171" s="203"/>
      <c r="FL171" s="203"/>
      <c r="FM171" s="203"/>
      <c r="FN171" s="203"/>
      <c r="FO171" s="203"/>
      <c r="FP171" s="203"/>
      <c r="FQ171" s="203"/>
      <c r="FR171" s="203"/>
      <c r="FS171" s="203"/>
      <c r="FT171" s="203"/>
      <c r="FU171" s="203"/>
      <c r="FV171" s="203"/>
      <c r="FW171" s="203"/>
    </row>
    <row r="172" spans="1:179" s="191" customFormat="1" ht="24.75" customHeight="1">
      <c r="A172" s="145">
        <v>164</v>
      </c>
      <c r="B172" s="145" t="str">
        <f t="shared" si="71"/>
        <v>IC</v>
      </c>
      <c r="C172" s="145" t="s">
        <v>284</v>
      </c>
      <c r="D172" s="143" t="s">
        <v>325</v>
      </c>
      <c r="E172" s="146" t="s">
        <v>720</v>
      </c>
      <c r="F172" s="146" t="s">
        <v>326</v>
      </c>
      <c r="G172" s="147">
        <v>10</v>
      </c>
      <c r="H172" s="147">
        <v>184</v>
      </c>
      <c r="I172" s="147">
        <v>19</v>
      </c>
      <c r="J172" s="147"/>
      <c r="K172" s="147">
        <v>19</v>
      </c>
      <c r="L172" s="147">
        <v>24</v>
      </c>
      <c r="M172" s="147">
        <v>354</v>
      </c>
      <c r="N172" s="147">
        <v>39</v>
      </c>
      <c r="O172" s="147">
        <v>2</v>
      </c>
      <c r="P172" s="147">
        <v>41</v>
      </c>
      <c r="Q172" s="147">
        <v>12</v>
      </c>
      <c r="R172" s="147">
        <v>247</v>
      </c>
      <c r="S172" s="147">
        <v>24</v>
      </c>
      <c r="T172" s="147"/>
      <c r="U172" s="147">
        <f>SUM(S172:T172)</f>
        <v>24</v>
      </c>
      <c r="V172" s="147">
        <v>34</v>
      </c>
      <c r="W172" s="147">
        <v>10</v>
      </c>
      <c r="X172" s="147">
        <v>187</v>
      </c>
      <c r="Y172" s="147">
        <v>19</v>
      </c>
      <c r="Z172" s="147">
        <v>1</v>
      </c>
      <c r="AA172" s="147">
        <v>20</v>
      </c>
      <c r="AB172" s="147">
        <v>24</v>
      </c>
      <c r="AC172" s="147">
        <v>356</v>
      </c>
      <c r="AD172" s="147">
        <v>40</v>
      </c>
      <c r="AE172" s="147">
        <v>4</v>
      </c>
      <c r="AF172" s="147">
        <v>44</v>
      </c>
      <c r="AG172" s="147">
        <v>12</v>
      </c>
      <c r="AH172" s="147">
        <v>245</v>
      </c>
      <c r="AI172" s="147">
        <v>28</v>
      </c>
      <c r="AJ172" s="147">
        <v>1</v>
      </c>
      <c r="AK172" s="147">
        <f>SUM(AI172:AJ172)</f>
        <v>29</v>
      </c>
      <c r="AL172" s="147">
        <v>34</v>
      </c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>
        <f t="shared" si="58"/>
        <v>46</v>
      </c>
      <c r="BX172" s="147">
        <f t="shared" si="59"/>
        <v>788</v>
      </c>
      <c r="BY172" s="147">
        <f t="shared" si="60"/>
        <v>93</v>
      </c>
      <c r="BZ172" s="147">
        <f t="shared" si="61"/>
        <v>34</v>
      </c>
      <c r="CA172" s="148">
        <f t="shared" si="62"/>
        <v>1</v>
      </c>
      <c r="CB172" s="14" t="s">
        <v>325</v>
      </c>
      <c r="CC172" s="342" t="s">
        <v>1020</v>
      </c>
      <c r="CD172" s="14" t="s">
        <v>1021</v>
      </c>
      <c r="CE172" s="15">
        <v>15529.337228870905</v>
      </c>
      <c r="CF172" s="149">
        <v>816</v>
      </c>
      <c r="CG172" s="149">
        <v>47</v>
      </c>
      <c r="CH172" s="144">
        <v>814</v>
      </c>
      <c r="CI172" s="144">
        <v>48</v>
      </c>
      <c r="CJ172" s="144">
        <v>2</v>
      </c>
      <c r="CK172" s="144">
        <v>-1</v>
      </c>
      <c r="CL172" s="150">
        <f t="shared" si="63"/>
        <v>-28</v>
      </c>
      <c r="CM172" s="150">
        <f t="shared" si="64"/>
        <v>-1</v>
      </c>
      <c r="CN172" s="300">
        <v>15025.973083496578</v>
      </c>
      <c r="CO172" s="286">
        <v>10687.884371327855</v>
      </c>
      <c r="CP172" s="148">
        <f t="shared" si="81"/>
        <v>1</v>
      </c>
      <c r="CQ172" s="151" t="s">
        <v>975</v>
      </c>
      <c r="CR172" s="151" t="s">
        <v>1021</v>
      </c>
      <c r="CS172" s="151" t="s">
        <v>1151</v>
      </c>
      <c r="CT172" s="151" t="s">
        <v>325</v>
      </c>
      <c r="CU172" s="151" t="s">
        <v>1373</v>
      </c>
      <c r="CV172" s="152">
        <v>209</v>
      </c>
      <c r="CW172" s="153">
        <v>0</v>
      </c>
      <c r="CX172" s="153">
        <v>9</v>
      </c>
      <c r="CY172" s="153">
        <v>18</v>
      </c>
      <c r="CZ172" s="153">
        <v>0</v>
      </c>
      <c r="DA172" s="154">
        <v>18</v>
      </c>
      <c r="DB172" s="155">
        <v>356</v>
      </c>
      <c r="DC172" s="156">
        <v>10</v>
      </c>
      <c r="DD172" s="156">
        <v>23</v>
      </c>
      <c r="DE172" s="156">
        <v>40</v>
      </c>
      <c r="DF172" s="156">
        <v>5</v>
      </c>
      <c r="DG172" s="156">
        <v>0</v>
      </c>
      <c r="DH172" s="156">
        <v>0</v>
      </c>
      <c r="DI172" s="157">
        <v>45</v>
      </c>
      <c r="DJ172" s="158">
        <v>223</v>
      </c>
      <c r="DK172" s="159">
        <v>4</v>
      </c>
      <c r="DL172" s="159">
        <v>11</v>
      </c>
      <c r="DM172" s="159">
        <v>25</v>
      </c>
      <c r="DN172" s="159">
        <v>1</v>
      </c>
      <c r="DO172" s="159">
        <v>0</v>
      </c>
      <c r="DP172" s="159">
        <v>0</v>
      </c>
      <c r="DQ172" s="160">
        <v>26</v>
      </c>
      <c r="DR172" s="161">
        <v>0</v>
      </c>
      <c r="DS172" s="162">
        <v>0</v>
      </c>
      <c r="DT172" s="162">
        <v>0</v>
      </c>
      <c r="DU172" s="162">
        <v>0</v>
      </c>
      <c r="DV172" s="162">
        <v>0</v>
      </c>
      <c r="DW172" s="163">
        <v>0</v>
      </c>
      <c r="DX172" s="164">
        <v>788</v>
      </c>
      <c r="DY172" s="165">
        <v>14</v>
      </c>
      <c r="DZ172" s="165">
        <v>43</v>
      </c>
      <c r="EA172" s="166">
        <v>83</v>
      </c>
      <c r="EB172" s="166">
        <v>6</v>
      </c>
      <c r="EC172" s="166">
        <v>0</v>
      </c>
      <c r="ED172" s="166">
        <v>0</v>
      </c>
      <c r="EE172" s="167">
        <v>89</v>
      </c>
      <c r="EF172" s="168"/>
      <c r="EG172" s="168"/>
      <c r="EH172" s="169"/>
      <c r="EI172" s="169"/>
      <c r="EJ172" s="169"/>
      <c r="EK172" s="169"/>
      <c r="EL172" s="169"/>
      <c r="EM172" s="169"/>
      <c r="EN172" s="169"/>
      <c r="EO172" s="169"/>
      <c r="EP172" s="169"/>
      <c r="EQ172" s="169"/>
      <c r="ER172" s="169"/>
      <c r="ES172" s="169"/>
      <c r="ET172" s="170">
        <v>2992.7907577900337</v>
      </c>
      <c r="EU172" s="170">
        <v>5018.995346133325</v>
      </c>
      <c r="EV172" s="171">
        <v>8011.786103923359</v>
      </c>
      <c r="EW172" s="168">
        <v>1</v>
      </c>
      <c r="EX172" s="168">
        <v>1</v>
      </c>
      <c r="EY172" s="168">
        <v>1</v>
      </c>
      <c r="EZ172" s="168">
        <v>1</v>
      </c>
      <c r="FA172" s="172">
        <f t="shared" si="65"/>
        <v>0</v>
      </c>
      <c r="FB172" s="172">
        <f t="shared" si="66"/>
        <v>-3</v>
      </c>
      <c r="FC172" s="286">
        <f>(CO172+FA172*Foglio1!$L$17+Foglio1!$I$17*base!FB172)*(1-Foglio1!$L$27)</f>
        <v>7959.222089344187</v>
      </c>
      <c r="FD172" s="203"/>
      <c r="FE172" s="203"/>
      <c r="FF172" s="203"/>
      <c r="FH172" s="203"/>
      <c r="FI172" s="203"/>
      <c r="FJ172" s="203"/>
      <c r="FK172" s="203"/>
      <c r="FL172" s="203"/>
      <c r="FM172" s="203"/>
      <c r="FN172" s="203"/>
      <c r="FO172" s="203"/>
      <c r="FP172" s="203"/>
      <c r="FQ172" s="203"/>
      <c r="FR172" s="203"/>
      <c r="FS172" s="203"/>
      <c r="FT172" s="203"/>
      <c r="FU172" s="203"/>
      <c r="FV172" s="203"/>
      <c r="FW172" s="203"/>
    </row>
    <row r="173" spans="1:179" s="191" customFormat="1" ht="24.75" customHeight="1">
      <c r="A173" s="145">
        <v>165</v>
      </c>
      <c r="B173" s="145" t="str">
        <f t="shared" si="71"/>
        <v>IC</v>
      </c>
      <c r="C173" s="145" t="s">
        <v>284</v>
      </c>
      <c r="D173" s="143" t="s">
        <v>327</v>
      </c>
      <c r="E173" s="146" t="s">
        <v>721</v>
      </c>
      <c r="F173" s="146" t="s">
        <v>328</v>
      </c>
      <c r="G173" s="147">
        <v>6</v>
      </c>
      <c r="H173" s="147">
        <v>108</v>
      </c>
      <c r="I173" s="147">
        <v>11</v>
      </c>
      <c r="J173" s="147">
        <v>1</v>
      </c>
      <c r="K173" s="147">
        <v>12</v>
      </c>
      <c r="L173" s="147">
        <v>16</v>
      </c>
      <c r="M173" s="147">
        <v>223</v>
      </c>
      <c r="N173" s="147">
        <v>23</v>
      </c>
      <c r="O173" s="147">
        <v>3</v>
      </c>
      <c r="P173" s="147">
        <v>26</v>
      </c>
      <c r="Q173" s="147">
        <v>9</v>
      </c>
      <c r="R173" s="147">
        <v>135</v>
      </c>
      <c r="S173" s="147">
        <v>20</v>
      </c>
      <c r="T173" s="147">
        <v>1</v>
      </c>
      <c r="U173" s="147">
        <f>SUM(S173:T173)</f>
        <v>21</v>
      </c>
      <c r="V173" s="147">
        <v>26</v>
      </c>
      <c r="W173" s="147">
        <v>6</v>
      </c>
      <c r="X173" s="147">
        <v>107</v>
      </c>
      <c r="Y173" s="147">
        <v>11</v>
      </c>
      <c r="Z173" s="147">
        <v>2</v>
      </c>
      <c r="AA173" s="147">
        <v>13</v>
      </c>
      <c r="AB173" s="147">
        <v>16</v>
      </c>
      <c r="AC173" s="147">
        <v>217</v>
      </c>
      <c r="AD173" s="147">
        <v>25</v>
      </c>
      <c r="AE173" s="147">
        <v>4</v>
      </c>
      <c r="AF173" s="147">
        <v>29</v>
      </c>
      <c r="AG173" s="147">
        <v>9</v>
      </c>
      <c r="AH173" s="147">
        <v>131</v>
      </c>
      <c r="AI173" s="147">
        <v>27</v>
      </c>
      <c r="AJ173" s="147">
        <v>2</v>
      </c>
      <c r="AK173" s="147">
        <f>SUM(AI173:AJ173)</f>
        <v>29</v>
      </c>
      <c r="AL173" s="147">
        <v>26</v>
      </c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>
        <f t="shared" si="58"/>
        <v>31</v>
      </c>
      <c r="BX173" s="147">
        <f t="shared" si="59"/>
        <v>455</v>
      </c>
      <c r="BY173" s="147">
        <f t="shared" si="60"/>
        <v>71</v>
      </c>
      <c r="BZ173" s="147">
        <f t="shared" si="61"/>
        <v>26</v>
      </c>
      <c r="CA173" s="148">
        <f t="shared" si="62"/>
        <v>1</v>
      </c>
      <c r="CB173" s="14" t="s">
        <v>327</v>
      </c>
      <c r="CC173" s="342" t="s">
        <v>996</v>
      </c>
      <c r="CD173" s="14" t="s">
        <v>997</v>
      </c>
      <c r="CE173" s="15">
        <v>10238.774074753537</v>
      </c>
      <c r="CF173" s="149">
        <v>478</v>
      </c>
      <c r="CG173" s="149">
        <v>32</v>
      </c>
      <c r="CH173" s="144">
        <v>485</v>
      </c>
      <c r="CI173" s="144">
        <v>33</v>
      </c>
      <c r="CJ173" s="144">
        <v>-7</v>
      </c>
      <c r="CK173" s="144">
        <v>-1</v>
      </c>
      <c r="CL173" s="150">
        <f t="shared" si="63"/>
        <v>-23</v>
      </c>
      <c r="CM173" s="150">
        <f t="shared" si="64"/>
        <v>-1</v>
      </c>
      <c r="CN173" s="300">
        <v>9694.580123999758</v>
      </c>
      <c r="CO173" s="286">
        <v>6838.349971815758</v>
      </c>
      <c r="CP173" s="148">
        <f t="shared" si="81"/>
        <v>1</v>
      </c>
      <c r="CQ173" s="151" t="s">
        <v>975</v>
      </c>
      <c r="CR173" s="151" t="s">
        <v>997</v>
      </c>
      <c r="CS173" s="151" t="s">
        <v>1151</v>
      </c>
      <c r="CT173" s="151" t="s">
        <v>327</v>
      </c>
      <c r="CU173" s="151" t="s">
        <v>997</v>
      </c>
      <c r="CV173" s="152">
        <v>117</v>
      </c>
      <c r="CW173" s="153">
        <v>1</v>
      </c>
      <c r="CX173" s="153">
        <v>6</v>
      </c>
      <c r="CY173" s="153">
        <v>11</v>
      </c>
      <c r="CZ173" s="153">
        <v>0</v>
      </c>
      <c r="DA173" s="154">
        <v>11</v>
      </c>
      <c r="DB173" s="155">
        <v>215</v>
      </c>
      <c r="DC173" s="156">
        <v>5</v>
      </c>
      <c r="DD173" s="156">
        <v>16</v>
      </c>
      <c r="DE173" s="156">
        <v>23</v>
      </c>
      <c r="DF173" s="156">
        <v>2</v>
      </c>
      <c r="DG173" s="156">
        <v>0</v>
      </c>
      <c r="DH173" s="156">
        <v>0</v>
      </c>
      <c r="DI173" s="157">
        <v>25</v>
      </c>
      <c r="DJ173" s="158">
        <v>138</v>
      </c>
      <c r="DK173" s="159">
        <v>11</v>
      </c>
      <c r="DL173" s="159">
        <v>10</v>
      </c>
      <c r="DM173" s="159">
        <v>19</v>
      </c>
      <c r="DN173" s="159">
        <v>3</v>
      </c>
      <c r="DO173" s="159">
        <v>0</v>
      </c>
      <c r="DP173" s="159">
        <v>0</v>
      </c>
      <c r="DQ173" s="160">
        <v>22</v>
      </c>
      <c r="DR173" s="161">
        <v>0</v>
      </c>
      <c r="DS173" s="162">
        <v>0</v>
      </c>
      <c r="DT173" s="162">
        <v>0</v>
      </c>
      <c r="DU173" s="162">
        <v>0</v>
      </c>
      <c r="DV173" s="162">
        <v>0</v>
      </c>
      <c r="DW173" s="163">
        <v>0</v>
      </c>
      <c r="DX173" s="164">
        <v>470</v>
      </c>
      <c r="DY173" s="165">
        <v>17</v>
      </c>
      <c r="DZ173" s="165">
        <v>32</v>
      </c>
      <c r="EA173" s="166">
        <v>53</v>
      </c>
      <c r="EB173" s="166">
        <v>5</v>
      </c>
      <c r="EC173" s="166">
        <v>0</v>
      </c>
      <c r="ED173" s="166">
        <v>0</v>
      </c>
      <c r="EE173" s="167">
        <v>58</v>
      </c>
      <c r="EF173" s="168"/>
      <c r="EG173" s="168"/>
      <c r="EH173" s="169"/>
      <c r="EI173" s="169"/>
      <c r="EJ173" s="169"/>
      <c r="EK173" s="169"/>
      <c r="EL173" s="169"/>
      <c r="EM173" s="169"/>
      <c r="EN173" s="169"/>
      <c r="EO173" s="169"/>
      <c r="EP173" s="169"/>
      <c r="EQ173" s="169"/>
      <c r="ER173" s="169"/>
      <c r="ES173" s="169"/>
      <c r="ET173" s="170">
        <v>1794.1543881139464</v>
      </c>
      <c r="EU173" s="170">
        <v>3820.295270308208</v>
      </c>
      <c r="EV173" s="171">
        <v>5614.449658422154</v>
      </c>
      <c r="EW173" s="168">
        <v>1</v>
      </c>
      <c r="EX173" s="168">
        <v>1</v>
      </c>
      <c r="EY173" s="168">
        <v>1</v>
      </c>
      <c r="EZ173" s="168">
        <v>1</v>
      </c>
      <c r="FA173" s="172">
        <f t="shared" si="65"/>
        <v>15</v>
      </c>
      <c r="FB173" s="172">
        <f t="shared" si="66"/>
        <v>1</v>
      </c>
      <c r="FC173" s="286">
        <f>(CO173+FA173*Foglio1!$L$17+Foglio1!$I$17*base!FB173)*(1-Foglio1!$L$27)</f>
        <v>5402.02916506118</v>
      </c>
      <c r="FD173" s="203"/>
      <c r="FE173" s="203"/>
      <c r="FF173" s="203"/>
      <c r="FH173" s="203"/>
      <c r="FI173" s="203"/>
      <c r="FJ173" s="203"/>
      <c r="FK173" s="203"/>
      <c r="FL173" s="203"/>
      <c r="FM173" s="203"/>
      <c r="FN173" s="203"/>
      <c r="FO173" s="203"/>
      <c r="FP173" s="203"/>
      <c r="FQ173" s="203"/>
      <c r="FR173" s="203"/>
      <c r="FS173" s="203"/>
      <c r="FT173" s="203"/>
      <c r="FU173" s="203"/>
      <c r="FV173" s="203"/>
      <c r="FW173" s="203"/>
    </row>
    <row r="174" spans="1:179" s="191" customFormat="1" ht="24.75" customHeight="1">
      <c r="A174" s="145">
        <v>166</v>
      </c>
      <c r="B174" s="145" t="str">
        <f t="shared" si="71"/>
        <v>IC</v>
      </c>
      <c r="C174" s="145" t="s">
        <v>284</v>
      </c>
      <c r="D174" s="143" t="s">
        <v>329</v>
      </c>
      <c r="E174" s="146" t="s">
        <v>330</v>
      </c>
      <c r="F174" s="146" t="s">
        <v>331</v>
      </c>
      <c r="G174" s="147">
        <v>6</v>
      </c>
      <c r="H174" s="147">
        <v>138</v>
      </c>
      <c r="I174" s="147">
        <v>12</v>
      </c>
      <c r="J174" s="147"/>
      <c r="K174" s="147">
        <v>12</v>
      </c>
      <c r="L174" s="147">
        <v>19</v>
      </c>
      <c r="M174" s="147">
        <v>342</v>
      </c>
      <c r="N174" s="147">
        <v>36</v>
      </c>
      <c r="O174" s="147">
        <v>3</v>
      </c>
      <c r="P174" s="147">
        <v>39</v>
      </c>
      <c r="Q174" s="147">
        <v>10</v>
      </c>
      <c r="R174" s="147">
        <v>229</v>
      </c>
      <c r="S174" s="147">
        <v>23</v>
      </c>
      <c r="T174" s="147">
        <v>2</v>
      </c>
      <c r="U174" s="147">
        <f>SUM(S174:T174)</f>
        <v>25</v>
      </c>
      <c r="V174" s="147">
        <v>30</v>
      </c>
      <c r="W174" s="147">
        <v>6</v>
      </c>
      <c r="X174" s="147">
        <v>143</v>
      </c>
      <c r="Y174" s="147">
        <v>13</v>
      </c>
      <c r="Z174" s="147">
        <v>1</v>
      </c>
      <c r="AA174" s="147">
        <v>14</v>
      </c>
      <c r="AB174" s="147">
        <v>19</v>
      </c>
      <c r="AC174" s="147">
        <v>344</v>
      </c>
      <c r="AD174" s="147">
        <v>39</v>
      </c>
      <c r="AE174" s="147">
        <v>7</v>
      </c>
      <c r="AF174" s="147">
        <v>46</v>
      </c>
      <c r="AG174" s="147">
        <v>10</v>
      </c>
      <c r="AH174" s="147">
        <v>232</v>
      </c>
      <c r="AI174" s="147">
        <v>32</v>
      </c>
      <c r="AJ174" s="147">
        <v>3</v>
      </c>
      <c r="AK174" s="147">
        <f>SUM(AI174:AJ174)</f>
        <v>35</v>
      </c>
      <c r="AL174" s="147">
        <v>30</v>
      </c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>
        <f t="shared" si="58"/>
        <v>35</v>
      </c>
      <c r="BX174" s="147">
        <f t="shared" si="59"/>
        <v>719</v>
      </c>
      <c r="BY174" s="147">
        <f t="shared" si="60"/>
        <v>95</v>
      </c>
      <c r="BZ174" s="147">
        <f t="shared" si="61"/>
        <v>30</v>
      </c>
      <c r="CA174" s="148">
        <f t="shared" si="62"/>
        <v>1</v>
      </c>
      <c r="CB174" s="14" t="s">
        <v>329</v>
      </c>
      <c r="CC174" s="342" t="s">
        <v>1024</v>
      </c>
      <c r="CD174" s="14" t="s">
        <v>1025</v>
      </c>
      <c r="CE174" s="15">
        <v>13379.138582181506</v>
      </c>
      <c r="CF174" s="149">
        <v>748</v>
      </c>
      <c r="CG174" s="149">
        <v>36</v>
      </c>
      <c r="CH174" s="144">
        <v>738</v>
      </c>
      <c r="CI174" s="144">
        <v>38</v>
      </c>
      <c r="CJ174" s="144">
        <v>10</v>
      </c>
      <c r="CK174" s="144">
        <v>-2</v>
      </c>
      <c r="CL174" s="150">
        <f t="shared" si="63"/>
        <v>-29</v>
      </c>
      <c r="CM174" s="150">
        <f t="shared" si="64"/>
        <v>-1</v>
      </c>
      <c r="CN174" s="300">
        <v>12642.70430016779</v>
      </c>
      <c r="CO174" s="286">
        <v>8955.306759228886</v>
      </c>
      <c r="CP174" s="148">
        <f t="shared" si="81"/>
        <v>1</v>
      </c>
      <c r="CQ174" s="151" t="s">
        <v>975</v>
      </c>
      <c r="CR174" s="151" t="s">
        <v>1025</v>
      </c>
      <c r="CS174" s="151" t="s">
        <v>1151</v>
      </c>
      <c r="CT174" s="151" t="s">
        <v>329</v>
      </c>
      <c r="CU174" s="151" t="s">
        <v>1374</v>
      </c>
      <c r="CV174" s="152">
        <v>152</v>
      </c>
      <c r="CW174" s="153">
        <v>1</v>
      </c>
      <c r="CX174" s="153">
        <v>6</v>
      </c>
      <c r="CY174" s="153">
        <v>12</v>
      </c>
      <c r="CZ174" s="153">
        <v>0</v>
      </c>
      <c r="DA174" s="154">
        <v>12</v>
      </c>
      <c r="DB174" s="155">
        <v>344</v>
      </c>
      <c r="DC174" s="156">
        <v>8</v>
      </c>
      <c r="DD174" s="156">
        <v>19</v>
      </c>
      <c r="DE174" s="156">
        <v>37</v>
      </c>
      <c r="DF174" s="156">
        <v>4</v>
      </c>
      <c r="DG174" s="156">
        <v>0</v>
      </c>
      <c r="DH174" s="156">
        <v>0</v>
      </c>
      <c r="DI174" s="157">
        <v>41</v>
      </c>
      <c r="DJ174" s="158">
        <v>216</v>
      </c>
      <c r="DK174" s="159">
        <v>6</v>
      </c>
      <c r="DL174" s="159">
        <v>10</v>
      </c>
      <c r="DM174" s="159">
        <v>23</v>
      </c>
      <c r="DN174" s="159">
        <v>3</v>
      </c>
      <c r="DO174" s="159">
        <v>0</v>
      </c>
      <c r="DP174" s="159">
        <v>0</v>
      </c>
      <c r="DQ174" s="160">
        <v>26</v>
      </c>
      <c r="DR174" s="161">
        <v>0</v>
      </c>
      <c r="DS174" s="162">
        <v>0</v>
      </c>
      <c r="DT174" s="162">
        <v>0</v>
      </c>
      <c r="DU174" s="162">
        <v>0</v>
      </c>
      <c r="DV174" s="162">
        <v>0</v>
      </c>
      <c r="DW174" s="163">
        <v>0</v>
      </c>
      <c r="DX174" s="164">
        <v>712</v>
      </c>
      <c r="DY174" s="165">
        <v>15</v>
      </c>
      <c r="DZ174" s="165">
        <v>35</v>
      </c>
      <c r="EA174" s="166">
        <v>72</v>
      </c>
      <c r="EB174" s="166">
        <v>7</v>
      </c>
      <c r="EC174" s="166">
        <v>0</v>
      </c>
      <c r="ED174" s="166">
        <v>0</v>
      </c>
      <c r="EE174" s="167">
        <v>79</v>
      </c>
      <c r="EF174" s="168"/>
      <c r="EG174" s="168"/>
      <c r="EH174" s="169"/>
      <c r="EI174" s="169"/>
      <c r="EJ174" s="169"/>
      <c r="EK174" s="169"/>
      <c r="EL174" s="169"/>
      <c r="EM174" s="169"/>
      <c r="EN174" s="169"/>
      <c r="EO174" s="169"/>
      <c r="EP174" s="169"/>
      <c r="EQ174" s="169"/>
      <c r="ER174" s="169"/>
      <c r="ES174" s="169"/>
      <c r="ET174" s="170">
        <v>2737.1222199028416</v>
      </c>
      <c r="EU174" s="170">
        <v>4121.28094361498</v>
      </c>
      <c r="EV174" s="171">
        <v>6858.403163517822</v>
      </c>
      <c r="EW174" s="168">
        <v>1</v>
      </c>
      <c r="EX174" s="168">
        <v>1</v>
      </c>
      <c r="EY174" s="168">
        <v>1</v>
      </c>
      <c r="EZ174" s="168">
        <v>1</v>
      </c>
      <c r="FA174" s="172">
        <f t="shared" si="65"/>
        <v>-7</v>
      </c>
      <c r="FB174" s="172">
        <f t="shared" si="66"/>
        <v>0</v>
      </c>
      <c r="FC174" s="286">
        <f>(CO174+FA174*Foglio1!$L$17+Foglio1!$I$17*base!FB174)*(1-Foglio1!$L$27)</f>
        <v>6876.827087199073</v>
      </c>
      <c r="FD174" s="203"/>
      <c r="FE174" s="203"/>
      <c r="FF174" s="203"/>
      <c r="FH174" s="203"/>
      <c r="FI174" s="203"/>
      <c r="FJ174" s="203"/>
      <c r="FK174" s="203"/>
      <c r="FL174" s="203"/>
      <c r="FM174" s="203"/>
      <c r="FN174" s="203"/>
      <c r="FO174" s="203"/>
      <c r="FP174" s="203"/>
      <c r="FQ174" s="203"/>
      <c r="FR174" s="203"/>
      <c r="FS174" s="203"/>
      <c r="FT174" s="203"/>
      <c r="FU174" s="203"/>
      <c r="FV174" s="203"/>
      <c r="FW174" s="203"/>
    </row>
    <row r="175" spans="1:179" s="191" customFormat="1" ht="24.75" customHeight="1">
      <c r="A175" s="145">
        <v>167</v>
      </c>
      <c r="B175" s="145" t="str">
        <f t="shared" si="71"/>
        <v>EE</v>
      </c>
      <c r="C175" s="145" t="s">
        <v>284</v>
      </c>
      <c r="D175" s="143" t="s">
        <v>332</v>
      </c>
      <c r="E175" s="146" t="s">
        <v>722</v>
      </c>
      <c r="F175" s="146" t="s">
        <v>333</v>
      </c>
      <c r="G175" s="147">
        <v>8</v>
      </c>
      <c r="H175" s="147">
        <v>193</v>
      </c>
      <c r="I175" s="147">
        <v>16</v>
      </c>
      <c r="J175" s="147"/>
      <c r="K175" s="147">
        <v>16</v>
      </c>
      <c r="L175" s="147">
        <v>30</v>
      </c>
      <c r="M175" s="147">
        <v>558</v>
      </c>
      <c r="N175" s="147">
        <v>56</v>
      </c>
      <c r="O175" s="147">
        <v>4</v>
      </c>
      <c r="P175" s="147">
        <v>60</v>
      </c>
      <c r="Q175" s="147"/>
      <c r="R175" s="147"/>
      <c r="S175" s="147"/>
      <c r="T175" s="147"/>
      <c r="U175" s="147"/>
      <c r="V175" s="147">
        <v>24</v>
      </c>
      <c r="W175" s="147">
        <v>8</v>
      </c>
      <c r="X175" s="147">
        <v>194</v>
      </c>
      <c r="Y175" s="147">
        <v>16</v>
      </c>
      <c r="Z175" s="147"/>
      <c r="AA175" s="147">
        <v>16</v>
      </c>
      <c r="AB175" s="147">
        <v>30</v>
      </c>
      <c r="AC175" s="147">
        <v>567</v>
      </c>
      <c r="AD175" s="147">
        <v>59</v>
      </c>
      <c r="AE175" s="147">
        <v>6</v>
      </c>
      <c r="AF175" s="147">
        <v>65</v>
      </c>
      <c r="AG175" s="147"/>
      <c r="AH175" s="147"/>
      <c r="AI175" s="147"/>
      <c r="AJ175" s="147"/>
      <c r="AK175" s="147"/>
      <c r="AL175" s="147">
        <v>24</v>
      </c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>
        <f t="shared" si="58"/>
        <v>38</v>
      </c>
      <c r="BX175" s="147">
        <f t="shared" si="59"/>
        <v>761</v>
      </c>
      <c r="BY175" s="147">
        <f t="shared" si="60"/>
        <v>81</v>
      </c>
      <c r="BZ175" s="147">
        <f t="shared" si="61"/>
        <v>24</v>
      </c>
      <c r="CA175" s="148">
        <f t="shared" si="62"/>
        <v>1</v>
      </c>
      <c r="CB175" s="14" t="s">
        <v>332</v>
      </c>
      <c r="CC175" s="342" t="s">
        <v>974</v>
      </c>
      <c r="CD175" s="14" t="s">
        <v>975</v>
      </c>
      <c r="CE175" s="15">
        <v>11351.11415700322</v>
      </c>
      <c r="CF175" s="149">
        <v>763</v>
      </c>
      <c r="CG175" s="149">
        <v>39</v>
      </c>
      <c r="CH175" s="144">
        <v>738</v>
      </c>
      <c r="CI175" s="144">
        <v>36</v>
      </c>
      <c r="CJ175" s="144">
        <v>25</v>
      </c>
      <c r="CK175" s="144">
        <v>3</v>
      </c>
      <c r="CL175" s="150">
        <f t="shared" si="63"/>
        <v>-2</v>
      </c>
      <c r="CM175" s="150">
        <f t="shared" si="64"/>
        <v>-1</v>
      </c>
      <c r="CN175" s="300">
        <v>12546.608806812183</v>
      </c>
      <c r="CO175" s="286">
        <v>8983.55332780983</v>
      </c>
      <c r="CP175" s="148">
        <f t="shared" si="81"/>
        <v>1</v>
      </c>
      <c r="CQ175" s="151" t="s">
        <v>975</v>
      </c>
      <c r="CR175" s="151" t="s">
        <v>975</v>
      </c>
      <c r="CS175" s="151" t="s">
        <v>1251</v>
      </c>
      <c r="CT175" s="151" t="s">
        <v>332</v>
      </c>
      <c r="CU175" s="151" t="s">
        <v>1375</v>
      </c>
      <c r="CV175" s="152">
        <v>210</v>
      </c>
      <c r="CW175" s="153">
        <v>2</v>
      </c>
      <c r="CX175" s="153">
        <v>8</v>
      </c>
      <c r="CY175" s="153">
        <v>16</v>
      </c>
      <c r="CZ175" s="153">
        <v>1</v>
      </c>
      <c r="DA175" s="154">
        <v>17</v>
      </c>
      <c r="DB175" s="155">
        <v>568</v>
      </c>
      <c r="DC175" s="156">
        <v>13</v>
      </c>
      <c r="DD175" s="156">
        <v>30</v>
      </c>
      <c r="DE175" s="156">
        <v>56</v>
      </c>
      <c r="DF175" s="156">
        <v>6</v>
      </c>
      <c r="DG175" s="156">
        <v>0</v>
      </c>
      <c r="DH175" s="156">
        <v>0</v>
      </c>
      <c r="DI175" s="157">
        <v>62</v>
      </c>
      <c r="DJ175" s="158">
        <v>0</v>
      </c>
      <c r="DK175" s="159">
        <v>0</v>
      </c>
      <c r="DL175" s="159">
        <v>0</v>
      </c>
      <c r="DM175" s="159">
        <v>0</v>
      </c>
      <c r="DN175" s="159">
        <v>0</v>
      </c>
      <c r="DO175" s="159">
        <v>0</v>
      </c>
      <c r="DP175" s="159">
        <v>0</v>
      </c>
      <c r="DQ175" s="160">
        <v>0</v>
      </c>
      <c r="DR175" s="161">
        <v>0</v>
      </c>
      <c r="DS175" s="162">
        <v>0</v>
      </c>
      <c r="DT175" s="162">
        <v>0</v>
      </c>
      <c r="DU175" s="162">
        <v>0</v>
      </c>
      <c r="DV175" s="162">
        <v>0</v>
      </c>
      <c r="DW175" s="163">
        <v>0</v>
      </c>
      <c r="DX175" s="164">
        <v>778</v>
      </c>
      <c r="DY175" s="165">
        <v>15</v>
      </c>
      <c r="DZ175" s="165">
        <v>38</v>
      </c>
      <c r="EA175" s="166">
        <v>72</v>
      </c>
      <c r="EB175" s="166">
        <v>7</v>
      </c>
      <c r="EC175" s="166">
        <v>0</v>
      </c>
      <c r="ED175" s="166">
        <v>0</v>
      </c>
      <c r="EE175" s="167">
        <v>79</v>
      </c>
      <c r="EF175" s="168"/>
      <c r="EG175" s="168"/>
      <c r="EH175" s="169"/>
      <c r="EI175" s="169"/>
      <c r="EJ175" s="169"/>
      <c r="EK175" s="169"/>
      <c r="EL175" s="169"/>
      <c r="EM175" s="169"/>
      <c r="EN175" s="169"/>
      <c r="EO175" s="169"/>
      <c r="EP175" s="169"/>
      <c r="EQ175" s="169"/>
      <c r="ER175" s="169"/>
      <c r="ES175" s="169"/>
      <c r="ET175" s="170">
        <v>2701.4669680334146</v>
      </c>
      <c r="EU175" s="170">
        <v>3926.1778558747465</v>
      </c>
      <c r="EV175" s="171">
        <v>6627.644823908161</v>
      </c>
      <c r="EW175" s="168">
        <v>1</v>
      </c>
      <c r="EX175" s="168">
        <v>1</v>
      </c>
      <c r="EY175" s="168">
        <v>1</v>
      </c>
      <c r="EZ175" s="168">
        <v>1</v>
      </c>
      <c r="FA175" s="172">
        <f t="shared" si="65"/>
        <v>17</v>
      </c>
      <c r="FB175" s="172">
        <f t="shared" si="66"/>
        <v>0</v>
      </c>
      <c r="FC175" s="286">
        <f>(CO175+FA175*Foglio1!$L$17+Foglio1!$I$17*base!FB175)*(1-Foglio1!$L$27)</f>
        <v>6969.283134093424</v>
      </c>
      <c r="FD175" s="203"/>
      <c r="FE175" s="203"/>
      <c r="FF175" s="203"/>
      <c r="FH175" s="203"/>
      <c r="FI175" s="203"/>
      <c r="FJ175" s="203"/>
      <c r="FK175" s="203"/>
      <c r="FL175" s="203"/>
      <c r="FM175" s="203"/>
      <c r="FN175" s="203"/>
      <c r="FO175" s="203"/>
      <c r="FP175" s="203"/>
      <c r="FQ175" s="203"/>
      <c r="FR175" s="203"/>
      <c r="FS175" s="203"/>
      <c r="FT175" s="203"/>
      <c r="FU175" s="203"/>
      <c r="FV175" s="203"/>
      <c r="FW175" s="203"/>
    </row>
    <row r="176" spans="1:179" s="191" customFormat="1" ht="24.75" customHeight="1">
      <c r="A176" s="145">
        <v>168</v>
      </c>
      <c r="B176" s="145" t="str">
        <f t="shared" si="71"/>
        <v>IC</v>
      </c>
      <c r="C176" s="145" t="s">
        <v>284</v>
      </c>
      <c r="D176" s="143" t="s">
        <v>334</v>
      </c>
      <c r="E176" s="146" t="s">
        <v>723</v>
      </c>
      <c r="F176" s="146" t="s">
        <v>333</v>
      </c>
      <c r="G176" s="147">
        <v>7</v>
      </c>
      <c r="H176" s="147">
        <v>168</v>
      </c>
      <c r="I176" s="147">
        <v>13</v>
      </c>
      <c r="J176" s="147"/>
      <c r="K176" s="147">
        <v>13</v>
      </c>
      <c r="L176" s="147">
        <v>36</v>
      </c>
      <c r="M176" s="147">
        <v>660</v>
      </c>
      <c r="N176" s="147">
        <v>57</v>
      </c>
      <c r="O176" s="147">
        <v>4</v>
      </c>
      <c r="P176" s="147">
        <v>61</v>
      </c>
      <c r="Q176" s="147">
        <v>3</v>
      </c>
      <c r="R176" s="147">
        <v>50</v>
      </c>
      <c r="S176" s="147">
        <v>5</v>
      </c>
      <c r="T176" s="147"/>
      <c r="U176" s="147">
        <f aca="true" t="shared" si="82" ref="U176:U182">SUM(S176:T176)</f>
        <v>5</v>
      </c>
      <c r="V176" s="147">
        <v>26</v>
      </c>
      <c r="W176" s="147">
        <v>7</v>
      </c>
      <c r="X176" s="147">
        <v>174</v>
      </c>
      <c r="Y176" s="147">
        <v>14</v>
      </c>
      <c r="Z176" s="147">
        <v>1</v>
      </c>
      <c r="AA176" s="147">
        <v>15</v>
      </c>
      <c r="AB176" s="147">
        <v>37</v>
      </c>
      <c r="AC176" s="147">
        <v>669</v>
      </c>
      <c r="AD176" s="147">
        <v>60</v>
      </c>
      <c r="AE176" s="147">
        <v>7</v>
      </c>
      <c r="AF176" s="147">
        <v>67</v>
      </c>
      <c r="AG176" s="147">
        <v>3</v>
      </c>
      <c r="AH176" s="147">
        <v>53</v>
      </c>
      <c r="AI176" s="147">
        <v>11</v>
      </c>
      <c r="AJ176" s="147">
        <v>1</v>
      </c>
      <c r="AK176" s="147">
        <f aca="true" t="shared" si="83" ref="AK176:AK182">SUM(AI176:AJ176)</f>
        <v>12</v>
      </c>
      <c r="AL176" s="147">
        <v>26</v>
      </c>
      <c r="AM176" s="147"/>
      <c r="AN176" s="147"/>
      <c r="AO176" s="147"/>
      <c r="AP176" s="147"/>
      <c r="AQ176" s="147"/>
      <c r="AR176" s="147"/>
      <c r="AS176" s="147"/>
      <c r="AT176" s="147"/>
      <c r="AU176" s="147"/>
      <c r="AV176" s="147"/>
      <c r="AW176" s="147"/>
      <c r="AX176" s="147"/>
      <c r="AY176" s="147"/>
      <c r="AZ176" s="147"/>
      <c r="BA176" s="147"/>
      <c r="BB176" s="147"/>
      <c r="BC176" s="147"/>
      <c r="BD176" s="147"/>
      <c r="BE176" s="147"/>
      <c r="BF176" s="147"/>
      <c r="BG176" s="147"/>
      <c r="BH176" s="147"/>
      <c r="BI176" s="147"/>
      <c r="BJ176" s="147"/>
      <c r="BK176" s="147"/>
      <c r="BL176" s="147"/>
      <c r="BM176" s="147"/>
      <c r="BN176" s="147"/>
      <c r="BO176" s="147"/>
      <c r="BP176" s="147"/>
      <c r="BQ176" s="147"/>
      <c r="BR176" s="147"/>
      <c r="BS176" s="147"/>
      <c r="BT176" s="147"/>
      <c r="BU176" s="147"/>
      <c r="BV176" s="147"/>
      <c r="BW176" s="147">
        <f t="shared" si="58"/>
        <v>47</v>
      </c>
      <c r="BX176" s="147">
        <f t="shared" si="59"/>
        <v>896</v>
      </c>
      <c r="BY176" s="147">
        <f t="shared" si="60"/>
        <v>94</v>
      </c>
      <c r="BZ176" s="147">
        <f t="shared" si="61"/>
        <v>26</v>
      </c>
      <c r="CA176" s="148">
        <f t="shared" si="62"/>
        <v>1</v>
      </c>
      <c r="CB176" s="14" t="s">
        <v>334</v>
      </c>
      <c r="CC176" s="342" t="s">
        <v>1002</v>
      </c>
      <c r="CD176" s="14" t="s">
        <v>975</v>
      </c>
      <c r="CE176" s="15">
        <v>14380.564599818112</v>
      </c>
      <c r="CF176" s="149">
        <v>864</v>
      </c>
      <c r="CG176" s="149">
        <v>46</v>
      </c>
      <c r="CH176" s="144">
        <v>853</v>
      </c>
      <c r="CI176" s="144">
        <v>46</v>
      </c>
      <c r="CJ176" s="144">
        <v>11</v>
      </c>
      <c r="CK176" s="144">
        <v>0</v>
      </c>
      <c r="CL176" s="150">
        <f t="shared" si="63"/>
        <v>32</v>
      </c>
      <c r="CM176" s="150">
        <f t="shared" si="64"/>
        <v>1</v>
      </c>
      <c r="CN176" s="300">
        <v>14339.752130579418</v>
      </c>
      <c r="CO176" s="286">
        <v>10630.08157610622</v>
      </c>
      <c r="CP176" s="148">
        <f t="shared" si="81"/>
        <v>1</v>
      </c>
      <c r="CQ176" s="151" t="s">
        <v>975</v>
      </c>
      <c r="CR176" s="151" t="s">
        <v>975</v>
      </c>
      <c r="CS176" s="151" t="s">
        <v>1151</v>
      </c>
      <c r="CT176" s="151" t="s">
        <v>334</v>
      </c>
      <c r="CU176" s="151" t="s">
        <v>1376</v>
      </c>
      <c r="CV176" s="152">
        <v>161</v>
      </c>
      <c r="CW176" s="153">
        <v>1</v>
      </c>
      <c r="CX176" s="153">
        <v>7</v>
      </c>
      <c r="CY176" s="153">
        <v>13</v>
      </c>
      <c r="CZ176" s="153">
        <v>0</v>
      </c>
      <c r="DA176" s="154">
        <v>13</v>
      </c>
      <c r="DB176" s="155">
        <v>670</v>
      </c>
      <c r="DC176" s="156">
        <v>15</v>
      </c>
      <c r="DD176" s="156">
        <v>37</v>
      </c>
      <c r="DE176" s="156">
        <v>58</v>
      </c>
      <c r="DF176" s="156">
        <v>7</v>
      </c>
      <c r="DG176" s="156">
        <v>0</v>
      </c>
      <c r="DH176" s="156">
        <v>0</v>
      </c>
      <c r="DI176" s="157">
        <v>65</v>
      </c>
      <c r="DJ176" s="158">
        <v>53</v>
      </c>
      <c r="DK176" s="159">
        <v>2</v>
      </c>
      <c r="DL176" s="159">
        <v>3</v>
      </c>
      <c r="DM176" s="159">
        <v>6</v>
      </c>
      <c r="DN176" s="159">
        <v>1</v>
      </c>
      <c r="DO176" s="159">
        <v>0</v>
      </c>
      <c r="DP176" s="159">
        <v>0</v>
      </c>
      <c r="DQ176" s="160">
        <v>7</v>
      </c>
      <c r="DR176" s="161">
        <v>0</v>
      </c>
      <c r="DS176" s="162">
        <v>0</v>
      </c>
      <c r="DT176" s="162">
        <v>0</v>
      </c>
      <c r="DU176" s="162">
        <v>0</v>
      </c>
      <c r="DV176" s="162">
        <v>0</v>
      </c>
      <c r="DW176" s="163">
        <v>0</v>
      </c>
      <c r="DX176" s="164">
        <v>884</v>
      </c>
      <c r="DY176" s="165">
        <v>18</v>
      </c>
      <c r="DZ176" s="165">
        <v>47</v>
      </c>
      <c r="EA176" s="166">
        <v>77</v>
      </c>
      <c r="EB176" s="166">
        <v>8</v>
      </c>
      <c r="EC176" s="166">
        <v>0</v>
      </c>
      <c r="ED176" s="166">
        <v>0</v>
      </c>
      <c r="EE176" s="167">
        <v>85</v>
      </c>
      <c r="EF176" s="168"/>
      <c r="EG176" s="168"/>
      <c r="EH176" s="169"/>
      <c r="EI176" s="169"/>
      <c r="EJ176" s="169"/>
      <c r="EK176" s="169"/>
      <c r="EL176" s="169"/>
      <c r="EM176" s="169"/>
      <c r="EN176" s="169"/>
      <c r="EO176" s="169"/>
      <c r="EP176" s="169"/>
      <c r="EQ176" s="169"/>
      <c r="ER176" s="169"/>
      <c r="ES176" s="169"/>
      <c r="ET176" s="170">
        <v>3164.654116311529</v>
      </c>
      <c r="EU176" s="170">
        <v>4972.276871076386</v>
      </c>
      <c r="EV176" s="171">
        <v>8136.930987387915</v>
      </c>
      <c r="EW176" s="168">
        <v>1</v>
      </c>
      <c r="EX176" s="168">
        <v>1</v>
      </c>
      <c r="EY176" s="168">
        <v>1</v>
      </c>
      <c r="EZ176" s="168">
        <v>1</v>
      </c>
      <c r="FA176" s="172">
        <f t="shared" si="65"/>
        <v>-12</v>
      </c>
      <c r="FB176" s="172">
        <f t="shared" si="66"/>
        <v>0</v>
      </c>
      <c r="FC176" s="286">
        <f>(CO176+FA176*Foglio1!$L$17+Foglio1!$I$17*base!FB176)*(1-Foglio1!$L$27)</f>
        <v>8152.022649248753</v>
      </c>
      <c r="FD176" s="203"/>
      <c r="FE176" s="203"/>
      <c r="FF176" s="203"/>
      <c r="FH176" s="203"/>
      <c r="FI176" s="203"/>
      <c r="FJ176" s="203"/>
      <c r="FK176" s="203"/>
      <c r="FL176" s="203"/>
      <c r="FM176" s="203"/>
      <c r="FN176" s="203"/>
      <c r="FO176" s="203"/>
      <c r="FP176" s="203"/>
      <c r="FQ176" s="203"/>
      <c r="FR176" s="203"/>
      <c r="FS176" s="203"/>
      <c r="FT176" s="203"/>
      <c r="FU176" s="203"/>
      <c r="FV176" s="203"/>
      <c r="FW176" s="203"/>
    </row>
    <row r="177" spans="1:179" s="191" customFormat="1" ht="24.75" customHeight="1">
      <c r="A177" s="145">
        <v>169</v>
      </c>
      <c r="B177" s="145" t="str">
        <f t="shared" si="71"/>
        <v>IC</v>
      </c>
      <c r="C177" s="145" t="s">
        <v>284</v>
      </c>
      <c r="D177" s="143" t="s">
        <v>335</v>
      </c>
      <c r="E177" s="146" t="s">
        <v>724</v>
      </c>
      <c r="F177" s="146" t="s">
        <v>333</v>
      </c>
      <c r="G177" s="147">
        <v>5</v>
      </c>
      <c r="H177" s="147">
        <v>118</v>
      </c>
      <c r="I177" s="147">
        <v>10</v>
      </c>
      <c r="J177" s="147">
        <v>2</v>
      </c>
      <c r="K177" s="147">
        <v>12</v>
      </c>
      <c r="L177" s="147">
        <v>27</v>
      </c>
      <c r="M177" s="147">
        <v>532</v>
      </c>
      <c r="N177" s="147">
        <v>44</v>
      </c>
      <c r="O177" s="147">
        <v>3</v>
      </c>
      <c r="P177" s="147">
        <v>47</v>
      </c>
      <c r="Q177" s="147">
        <v>17</v>
      </c>
      <c r="R177" s="147">
        <v>375</v>
      </c>
      <c r="S177" s="147">
        <v>34</v>
      </c>
      <c r="T177" s="147">
        <v>2</v>
      </c>
      <c r="U177" s="147">
        <f t="shared" si="82"/>
        <v>36</v>
      </c>
      <c r="V177" s="147">
        <v>26</v>
      </c>
      <c r="W177" s="147">
        <v>5</v>
      </c>
      <c r="X177" s="147">
        <v>109</v>
      </c>
      <c r="Y177" s="147">
        <v>10</v>
      </c>
      <c r="Z177" s="147">
        <v>3</v>
      </c>
      <c r="AA177" s="147">
        <v>13</v>
      </c>
      <c r="AB177" s="147">
        <v>27</v>
      </c>
      <c r="AC177" s="147">
        <v>542</v>
      </c>
      <c r="AD177" s="147">
        <v>45</v>
      </c>
      <c r="AE177" s="147">
        <v>6</v>
      </c>
      <c r="AF177" s="147">
        <v>51</v>
      </c>
      <c r="AG177" s="147">
        <v>17</v>
      </c>
      <c r="AH177" s="147">
        <v>373</v>
      </c>
      <c r="AI177" s="147">
        <v>36</v>
      </c>
      <c r="AJ177" s="147">
        <v>2</v>
      </c>
      <c r="AK177" s="147">
        <f t="shared" si="83"/>
        <v>38</v>
      </c>
      <c r="AL177" s="147">
        <v>26</v>
      </c>
      <c r="AM177" s="147"/>
      <c r="AN177" s="147"/>
      <c r="AO177" s="147"/>
      <c r="AP177" s="147"/>
      <c r="AQ177" s="147"/>
      <c r="AR177" s="147"/>
      <c r="AS177" s="147"/>
      <c r="AT177" s="147"/>
      <c r="AU177" s="147"/>
      <c r="AV177" s="147"/>
      <c r="AW177" s="147"/>
      <c r="AX177" s="147"/>
      <c r="AY177" s="147"/>
      <c r="AZ177" s="147"/>
      <c r="BA177" s="147"/>
      <c r="BB177" s="147"/>
      <c r="BC177" s="147"/>
      <c r="BD177" s="147"/>
      <c r="BE177" s="147"/>
      <c r="BF177" s="147"/>
      <c r="BG177" s="147"/>
      <c r="BH177" s="147"/>
      <c r="BI177" s="147"/>
      <c r="BJ177" s="147"/>
      <c r="BK177" s="147"/>
      <c r="BL177" s="147"/>
      <c r="BM177" s="147"/>
      <c r="BN177" s="147"/>
      <c r="BO177" s="147"/>
      <c r="BP177" s="147"/>
      <c r="BQ177" s="147"/>
      <c r="BR177" s="147"/>
      <c r="BS177" s="147"/>
      <c r="BT177" s="147"/>
      <c r="BU177" s="147"/>
      <c r="BV177" s="147"/>
      <c r="BW177" s="147">
        <f t="shared" si="58"/>
        <v>49</v>
      </c>
      <c r="BX177" s="147">
        <f t="shared" si="59"/>
        <v>1024</v>
      </c>
      <c r="BY177" s="147">
        <f t="shared" si="60"/>
        <v>102</v>
      </c>
      <c r="BZ177" s="147">
        <f t="shared" si="61"/>
        <v>26</v>
      </c>
      <c r="CA177" s="148">
        <f t="shared" si="62"/>
        <v>1</v>
      </c>
      <c r="CB177" s="14" t="s">
        <v>335</v>
      </c>
      <c r="CC177" s="342" t="s">
        <v>1003</v>
      </c>
      <c r="CD177" s="14" t="s">
        <v>975</v>
      </c>
      <c r="CE177" s="15">
        <v>17075.030618102464</v>
      </c>
      <c r="CF177" s="149">
        <v>985</v>
      </c>
      <c r="CG177" s="149">
        <v>47</v>
      </c>
      <c r="CH177" s="144">
        <v>981</v>
      </c>
      <c r="CI177" s="144">
        <v>47</v>
      </c>
      <c r="CJ177" s="144">
        <v>4</v>
      </c>
      <c r="CK177" s="144">
        <v>0</v>
      </c>
      <c r="CL177" s="150">
        <f t="shared" si="63"/>
        <v>39</v>
      </c>
      <c r="CM177" s="150">
        <f t="shared" si="64"/>
        <v>2</v>
      </c>
      <c r="CN177" s="300">
        <v>16924.411487287452</v>
      </c>
      <c r="CO177" s="286">
        <v>12641.692748460371</v>
      </c>
      <c r="CP177" s="148">
        <f t="shared" si="81"/>
        <v>1</v>
      </c>
      <c r="CQ177" s="151" t="s">
        <v>975</v>
      </c>
      <c r="CR177" s="151" t="s">
        <v>975</v>
      </c>
      <c r="CS177" s="151" t="s">
        <v>1151</v>
      </c>
      <c r="CT177" s="151" t="s">
        <v>335</v>
      </c>
      <c r="CU177" s="151" t="s">
        <v>1384</v>
      </c>
      <c r="CV177" s="152">
        <v>119</v>
      </c>
      <c r="CW177" s="153">
        <v>6</v>
      </c>
      <c r="CX177" s="153">
        <v>5</v>
      </c>
      <c r="CY177" s="153">
        <v>10</v>
      </c>
      <c r="CZ177" s="153">
        <v>3</v>
      </c>
      <c r="DA177" s="154">
        <v>13</v>
      </c>
      <c r="DB177" s="155">
        <v>546</v>
      </c>
      <c r="DC177" s="156">
        <v>12</v>
      </c>
      <c r="DD177" s="156">
        <v>27</v>
      </c>
      <c r="DE177" s="156">
        <v>43</v>
      </c>
      <c r="DF177" s="156">
        <v>5</v>
      </c>
      <c r="DG177" s="156">
        <v>0</v>
      </c>
      <c r="DH177" s="156">
        <v>0</v>
      </c>
      <c r="DI177" s="157">
        <v>48</v>
      </c>
      <c r="DJ177" s="158">
        <v>366</v>
      </c>
      <c r="DK177" s="159">
        <v>3</v>
      </c>
      <c r="DL177" s="159">
        <v>17</v>
      </c>
      <c r="DM177" s="159">
        <v>35</v>
      </c>
      <c r="DN177" s="159">
        <v>1</v>
      </c>
      <c r="DO177" s="159">
        <v>0</v>
      </c>
      <c r="DP177" s="159">
        <v>0</v>
      </c>
      <c r="DQ177" s="160">
        <v>36</v>
      </c>
      <c r="DR177" s="161">
        <v>0</v>
      </c>
      <c r="DS177" s="162">
        <v>0</v>
      </c>
      <c r="DT177" s="162">
        <v>0</v>
      </c>
      <c r="DU177" s="162">
        <v>0</v>
      </c>
      <c r="DV177" s="162">
        <v>0</v>
      </c>
      <c r="DW177" s="163">
        <v>0</v>
      </c>
      <c r="DX177" s="164">
        <v>1031</v>
      </c>
      <c r="DY177" s="165">
        <v>21</v>
      </c>
      <c r="DZ177" s="165">
        <v>49</v>
      </c>
      <c r="EA177" s="166">
        <v>88</v>
      </c>
      <c r="EB177" s="166">
        <v>9</v>
      </c>
      <c r="EC177" s="166">
        <v>0</v>
      </c>
      <c r="ED177" s="166">
        <v>0</v>
      </c>
      <c r="EE177" s="167">
        <v>97</v>
      </c>
      <c r="EF177" s="168"/>
      <c r="EG177" s="168"/>
      <c r="EH177" s="169"/>
      <c r="EI177" s="169"/>
      <c r="EJ177" s="169"/>
      <c r="EK177" s="169"/>
      <c r="EL177" s="169"/>
      <c r="EM177" s="169"/>
      <c r="EN177" s="169"/>
      <c r="EO177" s="169"/>
      <c r="EP177" s="169"/>
      <c r="EQ177" s="169"/>
      <c r="ER177" s="169"/>
      <c r="ES177" s="169"/>
      <c r="ET177" s="170">
        <v>4069.272527597219</v>
      </c>
      <c r="EU177" s="170">
        <v>5878.8275181456065</v>
      </c>
      <c r="EV177" s="171">
        <v>9948.100045742825</v>
      </c>
      <c r="EW177" s="168">
        <v>1</v>
      </c>
      <c r="EX177" s="168">
        <v>1</v>
      </c>
      <c r="EY177" s="168">
        <v>1</v>
      </c>
      <c r="EZ177" s="168">
        <v>1</v>
      </c>
      <c r="FA177" s="172">
        <f t="shared" si="65"/>
        <v>7</v>
      </c>
      <c r="FB177" s="172">
        <f t="shared" si="66"/>
        <v>0</v>
      </c>
      <c r="FC177" s="286">
        <f>(CO177+FA177*Foglio1!$L$17+Foglio1!$I$17*base!FB177)*(1-Foglio1!$L$27)</f>
        <v>9757.352549919302</v>
      </c>
      <c r="FD177" s="203"/>
      <c r="FE177" s="203"/>
      <c r="FF177" s="203"/>
      <c r="FH177" s="203"/>
      <c r="FI177" s="203"/>
      <c r="FJ177" s="203"/>
      <c r="FK177" s="203"/>
      <c r="FL177" s="203"/>
      <c r="FM177" s="203"/>
      <c r="FN177" s="203"/>
      <c r="FO177" s="203"/>
      <c r="FP177" s="203"/>
      <c r="FQ177" s="203"/>
      <c r="FR177" s="203"/>
      <c r="FS177" s="203"/>
      <c r="FT177" s="203"/>
      <c r="FU177" s="203"/>
      <c r="FV177" s="203"/>
      <c r="FW177" s="203"/>
    </row>
    <row r="178" spans="1:179" s="191" customFormat="1" ht="24.75" customHeight="1">
      <c r="A178" s="145">
        <v>170</v>
      </c>
      <c r="B178" s="145" t="str">
        <f t="shared" si="71"/>
        <v>IC</v>
      </c>
      <c r="C178" s="145" t="s">
        <v>284</v>
      </c>
      <c r="D178" s="143" t="s">
        <v>336</v>
      </c>
      <c r="E178" s="146" t="s">
        <v>725</v>
      </c>
      <c r="F178" s="146" t="s">
        <v>333</v>
      </c>
      <c r="G178" s="147">
        <v>3</v>
      </c>
      <c r="H178" s="147">
        <v>72</v>
      </c>
      <c r="I178" s="147">
        <v>6</v>
      </c>
      <c r="J178" s="147"/>
      <c r="K178" s="147">
        <v>6</v>
      </c>
      <c r="L178" s="147">
        <v>19</v>
      </c>
      <c r="M178" s="147">
        <v>413</v>
      </c>
      <c r="N178" s="147">
        <v>35</v>
      </c>
      <c r="O178" s="147">
        <v>2</v>
      </c>
      <c r="P178" s="147">
        <v>37</v>
      </c>
      <c r="Q178" s="147">
        <v>24</v>
      </c>
      <c r="R178" s="147">
        <v>560</v>
      </c>
      <c r="S178" s="147">
        <v>48</v>
      </c>
      <c r="T178" s="147">
        <v>4</v>
      </c>
      <c r="U178" s="147">
        <f t="shared" si="82"/>
        <v>52</v>
      </c>
      <c r="V178" s="147">
        <v>27</v>
      </c>
      <c r="W178" s="147">
        <v>3</v>
      </c>
      <c r="X178" s="147">
        <v>73</v>
      </c>
      <c r="Y178" s="147">
        <v>6</v>
      </c>
      <c r="Z178" s="147">
        <v>1</v>
      </c>
      <c r="AA178" s="147">
        <v>7</v>
      </c>
      <c r="AB178" s="147">
        <v>19</v>
      </c>
      <c r="AC178" s="147">
        <v>416</v>
      </c>
      <c r="AD178" s="147">
        <v>37</v>
      </c>
      <c r="AE178" s="147">
        <v>3</v>
      </c>
      <c r="AF178" s="147">
        <v>40</v>
      </c>
      <c r="AG178" s="147">
        <v>24</v>
      </c>
      <c r="AH178" s="147">
        <v>562</v>
      </c>
      <c r="AI178" s="147">
        <v>55</v>
      </c>
      <c r="AJ178" s="147">
        <v>6</v>
      </c>
      <c r="AK178" s="147">
        <f t="shared" si="83"/>
        <v>61</v>
      </c>
      <c r="AL178" s="147">
        <v>27</v>
      </c>
      <c r="AM178" s="147"/>
      <c r="AN178" s="147"/>
      <c r="AO178" s="147"/>
      <c r="AP178" s="147"/>
      <c r="AQ178" s="147"/>
      <c r="AR178" s="147"/>
      <c r="AS178" s="147"/>
      <c r="AT178" s="147"/>
      <c r="AU178" s="147"/>
      <c r="AV178" s="147"/>
      <c r="AW178" s="147"/>
      <c r="AX178" s="147"/>
      <c r="AY178" s="147"/>
      <c r="AZ178" s="147"/>
      <c r="BA178" s="147"/>
      <c r="BB178" s="147"/>
      <c r="BC178" s="147"/>
      <c r="BD178" s="147"/>
      <c r="BE178" s="147"/>
      <c r="BF178" s="147"/>
      <c r="BG178" s="147"/>
      <c r="BH178" s="147"/>
      <c r="BI178" s="147"/>
      <c r="BJ178" s="147"/>
      <c r="BK178" s="147"/>
      <c r="BL178" s="147"/>
      <c r="BM178" s="147"/>
      <c r="BN178" s="147"/>
      <c r="BO178" s="147"/>
      <c r="BP178" s="147"/>
      <c r="BQ178" s="147"/>
      <c r="BR178" s="147"/>
      <c r="BS178" s="147"/>
      <c r="BT178" s="147"/>
      <c r="BU178" s="147"/>
      <c r="BV178" s="147"/>
      <c r="BW178" s="147">
        <f t="shared" si="58"/>
        <v>46</v>
      </c>
      <c r="BX178" s="147">
        <f t="shared" si="59"/>
        <v>1051</v>
      </c>
      <c r="BY178" s="147">
        <f t="shared" si="60"/>
        <v>108</v>
      </c>
      <c r="BZ178" s="147">
        <f t="shared" si="61"/>
        <v>27</v>
      </c>
      <c r="CA178" s="148">
        <f t="shared" si="62"/>
        <v>1</v>
      </c>
      <c r="CB178" s="14" t="s">
        <v>336</v>
      </c>
      <c r="CC178" s="342" t="s">
        <v>1007</v>
      </c>
      <c r="CD178" s="14" t="s">
        <v>975</v>
      </c>
      <c r="CE178" s="15">
        <v>17091.121970680582</v>
      </c>
      <c r="CF178" s="149">
        <v>1073</v>
      </c>
      <c r="CG178" s="149">
        <v>46</v>
      </c>
      <c r="CH178" s="144">
        <v>975</v>
      </c>
      <c r="CI178" s="144">
        <v>43</v>
      </c>
      <c r="CJ178" s="144">
        <v>98</v>
      </c>
      <c r="CK178" s="144">
        <v>3</v>
      </c>
      <c r="CL178" s="150">
        <f t="shared" si="63"/>
        <v>-22</v>
      </c>
      <c r="CM178" s="150">
        <f t="shared" si="64"/>
        <v>0</v>
      </c>
      <c r="CN178" s="300">
        <v>19043.868654502625</v>
      </c>
      <c r="CO178" s="286">
        <v>13735.612931626392</v>
      </c>
      <c r="CP178" s="148">
        <f t="shared" si="81"/>
        <v>1</v>
      </c>
      <c r="CQ178" s="151" t="s">
        <v>975</v>
      </c>
      <c r="CR178" s="151" t="s">
        <v>975</v>
      </c>
      <c r="CS178" s="151" t="s">
        <v>1151</v>
      </c>
      <c r="CT178" s="151" t="s">
        <v>336</v>
      </c>
      <c r="CU178" s="151" t="s">
        <v>1385</v>
      </c>
      <c r="CV178" s="152">
        <v>76</v>
      </c>
      <c r="CW178" s="153">
        <v>2</v>
      </c>
      <c r="CX178" s="153">
        <v>3</v>
      </c>
      <c r="CY178" s="153">
        <v>6</v>
      </c>
      <c r="CZ178" s="153">
        <v>1</v>
      </c>
      <c r="DA178" s="154">
        <v>7</v>
      </c>
      <c r="DB178" s="155">
        <v>426</v>
      </c>
      <c r="DC178" s="156">
        <v>6</v>
      </c>
      <c r="DD178" s="156">
        <v>19</v>
      </c>
      <c r="DE178" s="156">
        <v>32</v>
      </c>
      <c r="DF178" s="156">
        <v>3</v>
      </c>
      <c r="DG178" s="156">
        <v>1</v>
      </c>
      <c r="DH178" s="156">
        <v>2</v>
      </c>
      <c r="DI178" s="157">
        <v>38</v>
      </c>
      <c r="DJ178" s="158">
        <v>546</v>
      </c>
      <c r="DK178" s="159">
        <v>8</v>
      </c>
      <c r="DL178" s="159">
        <v>23</v>
      </c>
      <c r="DM178" s="159">
        <v>42</v>
      </c>
      <c r="DN178" s="159">
        <v>4</v>
      </c>
      <c r="DO178" s="159">
        <v>0</v>
      </c>
      <c r="DP178" s="159">
        <v>5</v>
      </c>
      <c r="DQ178" s="160">
        <v>51</v>
      </c>
      <c r="DR178" s="161">
        <v>0</v>
      </c>
      <c r="DS178" s="162">
        <v>0</v>
      </c>
      <c r="DT178" s="162">
        <v>0</v>
      </c>
      <c r="DU178" s="162">
        <v>0</v>
      </c>
      <c r="DV178" s="162">
        <v>0</v>
      </c>
      <c r="DW178" s="163">
        <v>0</v>
      </c>
      <c r="DX178" s="164">
        <v>1048</v>
      </c>
      <c r="DY178" s="165">
        <v>16</v>
      </c>
      <c r="DZ178" s="165">
        <v>45</v>
      </c>
      <c r="EA178" s="166">
        <v>80</v>
      </c>
      <c r="EB178" s="166">
        <v>8</v>
      </c>
      <c r="EC178" s="166">
        <v>1</v>
      </c>
      <c r="ED178" s="166">
        <v>7</v>
      </c>
      <c r="EE178" s="167">
        <v>96</v>
      </c>
      <c r="EF178" s="168" t="s">
        <v>1386</v>
      </c>
      <c r="EG178" s="168" t="s">
        <v>1387</v>
      </c>
      <c r="EH178" s="169"/>
      <c r="EI178" s="169"/>
      <c r="EJ178" s="169"/>
      <c r="EK178" s="169"/>
      <c r="EL178" s="169"/>
      <c r="EM178" s="169"/>
      <c r="EN178" s="169"/>
      <c r="EO178" s="169"/>
      <c r="EP178" s="169"/>
      <c r="EQ178" s="169"/>
      <c r="ER178" s="169"/>
      <c r="ES178" s="169"/>
      <c r="ET178" s="170">
        <v>4355.265464640102</v>
      </c>
      <c r="EU178" s="170">
        <v>5763.797277632551</v>
      </c>
      <c r="EV178" s="171">
        <v>10119.062742272654</v>
      </c>
      <c r="EW178" s="168">
        <v>1</v>
      </c>
      <c r="EX178" s="168">
        <v>1</v>
      </c>
      <c r="EY178" s="168">
        <v>1</v>
      </c>
      <c r="EZ178" s="168">
        <v>1</v>
      </c>
      <c r="FA178" s="172">
        <f t="shared" si="65"/>
        <v>-3</v>
      </c>
      <c r="FB178" s="172">
        <f t="shared" si="66"/>
        <v>-1</v>
      </c>
      <c r="FC178" s="286">
        <f>(CO178+FA178*Foglio1!$L$17+Foglio1!$I$17*base!FB178)*(1-Foglio1!$L$27)</f>
        <v>10479.54975578961</v>
      </c>
      <c r="FD178" s="203"/>
      <c r="FE178" s="203"/>
      <c r="FF178" s="203"/>
      <c r="FH178" s="203"/>
      <c r="FI178" s="203"/>
      <c r="FJ178" s="203"/>
      <c r="FK178" s="203"/>
      <c r="FL178" s="203"/>
      <c r="FM178" s="203"/>
      <c r="FN178" s="203"/>
      <c r="FO178" s="203"/>
      <c r="FP178" s="203"/>
      <c r="FQ178" s="203"/>
      <c r="FR178" s="203"/>
      <c r="FS178" s="203"/>
      <c r="FT178" s="203"/>
      <c r="FU178" s="203"/>
      <c r="FV178" s="203"/>
      <c r="FW178" s="203"/>
    </row>
    <row r="179" spans="1:179" s="191" customFormat="1" ht="24.75" customHeight="1">
      <c r="A179" s="145">
        <v>171</v>
      </c>
      <c r="B179" s="145" t="str">
        <f t="shared" si="71"/>
        <v>IC</v>
      </c>
      <c r="C179" s="145" t="s">
        <v>284</v>
      </c>
      <c r="D179" s="143" t="s">
        <v>337</v>
      </c>
      <c r="E179" s="146" t="s">
        <v>726</v>
      </c>
      <c r="F179" s="146" t="s">
        <v>333</v>
      </c>
      <c r="G179" s="147">
        <v>6</v>
      </c>
      <c r="H179" s="147">
        <v>153</v>
      </c>
      <c r="I179" s="147">
        <v>12</v>
      </c>
      <c r="J179" s="147">
        <v>1</v>
      </c>
      <c r="K179" s="147">
        <v>13</v>
      </c>
      <c r="L179" s="147">
        <v>19</v>
      </c>
      <c r="M179" s="147">
        <v>410</v>
      </c>
      <c r="N179" s="147">
        <v>38</v>
      </c>
      <c r="O179" s="147">
        <v>1</v>
      </c>
      <c r="P179" s="147">
        <v>39</v>
      </c>
      <c r="Q179" s="147">
        <v>22</v>
      </c>
      <c r="R179" s="147">
        <v>480</v>
      </c>
      <c r="S179" s="147">
        <v>34</v>
      </c>
      <c r="T179" s="147">
        <v>5</v>
      </c>
      <c r="U179" s="147">
        <f t="shared" si="82"/>
        <v>39</v>
      </c>
      <c r="V179" s="147">
        <v>25</v>
      </c>
      <c r="W179" s="147">
        <v>6</v>
      </c>
      <c r="X179" s="147">
        <v>143</v>
      </c>
      <c r="Y179" s="147">
        <v>12</v>
      </c>
      <c r="Z179" s="147">
        <v>1</v>
      </c>
      <c r="AA179" s="147">
        <v>13</v>
      </c>
      <c r="AB179" s="147">
        <v>19</v>
      </c>
      <c r="AC179" s="147">
        <v>410</v>
      </c>
      <c r="AD179" s="147">
        <v>40</v>
      </c>
      <c r="AE179" s="147">
        <v>3</v>
      </c>
      <c r="AF179" s="147">
        <v>43</v>
      </c>
      <c r="AG179" s="147">
        <v>22</v>
      </c>
      <c r="AH179" s="147">
        <v>481</v>
      </c>
      <c r="AI179" s="147">
        <v>50</v>
      </c>
      <c r="AJ179" s="147">
        <v>7</v>
      </c>
      <c r="AK179" s="147">
        <f t="shared" si="83"/>
        <v>57</v>
      </c>
      <c r="AL179" s="147">
        <v>25</v>
      </c>
      <c r="AM179" s="147"/>
      <c r="AN179" s="147"/>
      <c r="AO179" s="147"/>
      <c r="AP179" s="147"/>
      <c r="AQ179" s="147"/>
      <c r="AR179" s="147"/>
      <c r="AS179" s="147"/>
      <c r="AT179" s="147"/>
      <c r="AU179" s="147"/>
      <c r="AV179" s="147"/>
      <c r="AW179" s="147"/>
      <c r="AX179" s="147"/>
      <c r="AY179" s="147"/>
      <c r="AZ179" s="147"/>
      <c r="BA179" s="147"/>
      <c r="BB179" s="147"/>
      <c r="BC179" s="147"/>
      <c r="BD179" s="147"/>
      <c r="BE179" s="147"/>
      <c r="BF179" s="147"/>
      <c r="BG179" s="147"/>
      <c r="BH179" s="147"/>
      <c r="BI179" s="147"/>
      <c r="BJ179" s="147"/>
      <c r="BK179" s="147"/>
      <c r="BL179" s="147"/>
      <c r="BM179" s="147"/>
      <c r="BN179" s="147"/>
      <c r="BO179" s="147"/>
      <c r="BP179" s="147"/>
      <c r="BQ179" s="147"/>
      <c r="BR179" s="147"/>
      <c r="BS179" s="147"/>
      <c r="BT179" s="147"/>
      <c r="BU179" s="147"/>
      <c r="BV179" s="147"/>
      <c r="BW179" s="147">
        <f t="shared" si="58"/>
        <v>47</v>
      </c>
      <c r="BX179" s="147">
        <f t="shared" si="59"/>
        <v>1034</v>
      </c>
      <c r="BY179" s="147">
        <f t="shared" si="60"/>
        <v>113</v>
      </c>
      <c r="BZ179" s="147">
        <f t="shared" si="61"/>
        <v>25</v>
      </c>
      <c r="CA179" s="148">
        <f t="shared" si="62"/>
        <v>1</v>
      </c>
      <c r="CB179" s="14" t="s">
        <v>337</v>
      </c>
      <c r="CC179" s="342" t="s">
        <v>1012</v>
      </c>
      <c r="CD179" s="14" t="s">
        <v>975</v>
      </c>
      <c r="CE179" s="15">
        <v>16742.849023999745</v>
      </c>
      <c r="CF179" s="149">
        <v>1040</v>
      </c>
      <c r="CG179" s="149">
        <v>47</v>
      </c>
      <c r="CH179" s="144">
        <v>979</v>
      </c>
      <c r="CI179" s="144">
        <v>43</v>
      </c>
      <c r="CJ179" s="144">
        <v>61</v>
      </c>
      <c r="CK179" s="144">
        <v>4</v>
      </c>
      <c r="CL179" s="150">
        <f t="shared" si="63"/>
        <v>-6</v>
      </c>
      <c r="CM179" s="150">
        <f t="shared" si="64"/>
        <v>0</v>
      </c>
      <c r="CN179" s="300">
        <v>18630.34068418499</v>
      </c>
      <c r="CO179" s="286">
        <v>13493.667799803554</v>
      </c>
      <c r="CP179" s="148">
        <f t="shared" si="81"/>
        <v>1</v>
      </c>
      <c r="CQ179" s="151" t="s">
        <v>975</v>
      </c>
      <c r="CR179" s="151" t="s">
        <v>975</v>
      </c>
      <c r="CS179" s="151" t="s">
        <v>1151</v>
      </c>
      <c r="CT179" s="151" t="s">
        <v>337</v>
      </c>
      <c r="CU179" s="151" t="s">
        <v>1388</v>
      </c>
      <c r="CV179" s="152">
        <v>143</v>
      </c>
      <c r="CW179" s="153">
        <v>2</v>
      </c>
      <c r="CX179" s="153">
        <v>6</v>
      </c>
      <c r="CY179" s="153">
        <v>12</v>
      </c>
      <c r="CZ179" s="153">
        <v>1</v>
      </c>
      <c r="DA179" s="154">
        <v>13</v>
      </c>
      <c r="DB179" s="155">
        <v>416</v>
      </c>
      <c r="DC179" s="156">
        <v>7</v>
      </c>
      <c r="DD179" s="156">
        <v>19</v>
      </c>
      <c r="DE179" s="156">
        <v>37</v>
      </c>
      <c r="DF179" s="156">
        <v>3</v>
      </c>
      <c r="DG179" s="156">
        <v>0</v>
      </c>
      <c r="DH179" s="156">
        <v>0</v>
      </c>
      <c r="DI179" s="157">
        <v>40</v>
      </c>
      <c r="DJ179" s="158">
        <v>450</v>
      </c>
      <c r="DK179" s="159">
        <v>10</v>
      </c>
      <c r="DL179" s="159">
        <v>20</v>
      </c>
      <c r="DM179" s="159">
        <v>34</v>
      </c>
      <c r="DN179" s="159">
        <v>6</v>
      </c>
      <c r="DO179" s="159">
        <v>0</v>
      </c>
      <c r="DP179" s="159">
        <v>0</v>
      </c>
      <c r="DQ179" s="160">
        <v>40</v>
      </c>
      <c r="DR179" s="161">
        <v>0</v>
      </c>
      <c r="DS179" s="162">
        <v>0</v>
      </c>
      <c r="DT179" s="162">
        <v>0</v>
      </c>
      <c r="DU179" s="162">
        <v>0</v>
      </c>
      <c r="DV179" s="162">
        <v>0</v>
      </c>
      <c r="DW179" s="163">
        <v>0</v>
      </c>
      <c r="DX179" s="164">
        <v>1009</v>
      </c>
      <c r="DY179" s="165">
        <v>19</v>
      </c>
      <c r="DZ179" s="165">
        <v>45</v>
      </c>
      <c r="EA179" s="166">
        <v>83</v>
      </c>
      <c r="EB179" s="166">
        <v>10</v>
      </c>
      <c r="EC179" s="166">
        <v>0</v>
      </c>
      <c r="ED179" s="166">
        <v>0</v>
      </c>
      <c r="EE179" s="167">
        <v>93</v>
      </c>
      <c r="EF179" s="168"/>
      <c r="EG179" s="168"/>
      <c r="EH179" s="169"/>
      <c r="EI179" s="169"/>
      <c r="EJ179" s="169"/>
      <c r="EK179" s="169"/>
      <c r="EL179" s="169"/>
      <c r="EM179" s="169"/>
      <c r="EN179" s="169"/>
      <c r="EO179" s="169"/>
      <c r="EP179" s="169"/>
      <c r="EQ179" s="169"/>
      <c r="ER179" s="169"/>
      <c r="ES179" s="169"/>
      <c r="ET179" s="170">
        <v>4075.5999549101543</v>
      </c>
      <c r="EU179" s="170">
        <v>5649.078447515136</v>
      </c>
      <c r="EV179" s="171">
        <v>9724.67840242529</v>
      </c>
      <c r="EW179" s="168">
        <v>1</v>
      </c>
      <c r="EX179" s="168">
        <v>1</v>
      </c>
      <c r="EY179" s="168">
        <v>1</v>
      </c>
      <c r="EZ179" s="168">
        <v>1</v>
      </c>
      <c r="FA179" s="172">
        <f t="shared" si="65"/>
        <v>-25</v>
      </c>
      <c r="FB179" s="172">
        <f t="shared" si="66"/>
        <v>-2</v>
      </c>
      <c r="FC179" s="286">
        <f>(CO179+FA179*Foglio1!$L$17+Foglio1!$I$17*base!FB179)*(1-Foglio1!$L$27)</f>
        <v>10137.502784406799</v>
      </c>
      <c r="FD179" s="203"/>
      <c r="FE179" s="203"/>
      <c r="FF179" s="203"/>
      <c r="FH179" s="203"/>
      <c r="FI179" s="203"/>
      <c r="FJ179" s="203"/>
      <c r="FK179" s="203"/>
      <c r="FL179" s="203"/>
      <c r="FM179" s="203"/>
      <c r="FN179" s="203"/>
      <c r="FO179" s="203"/>
      <c r="FP179" s="203"/>
      <c r="FQ179" s="203"/>
      <c r="FR179" s="203"/>
      <c r="FS179" s="203"/>
      <c r="FT179" s="203"/>
      <c r="FU179" s="203"/>
      <c r="FV179" s="203"/>
      <c r="FW179" s="203"/>
    </row>
    <row r="180" spans="1:179" s="191" customFormat="1" ht="24.75" customHeight="1">
      <c r="A180" s="145">
        <v>172</v>
      </c>
      <c r="B180" s="145" t="str">
        <f t="shared" si="71"/>
        <v>IC</v>
      </c>
      <c r="C180" s="145" t="s">
        <v>284</v>
      </c>
      <c r="D180" s="143" t="s">
        <v>338</v>
      </c>
      <c r="E180" s="146" t="s">
        <v>727</v>
      </c>
      <c r="F180" s="146" t="s">
        <v>333</v>
      </c>
      <c r="G180" s="147">
        <v>5</v>
      </c>
      <c r="H180" s="147">
        <v>112</v>
      </c>
      <c r="I180" s="147">
        <v>9</v>
      </c>
      <c r="J180" s="147">
        <v>1</v>
      </c>
      <c r="K180" s="147">
        <v>10</v>
      </c>
      <c r="L180" s="147">
        <v>19</v>
      </c>
      <c r="M180" s="147">
        <v>371</v>
      </c>
      <c r="N180" s="147">
        <v>32</v>
      </c>
      <c r="O180" s="147">
        <v>2</v>
      </c>
      <c r="P180" s="147">
        <v>34</v>
      </c>
      <c r="Q180" s="147">
        <v>8</v>
      </c>
      <c r="R180" s="147">
        <v>162</v>
      </c>
      <c r="S180" s="147">
        <v>18</v>
      </c>
      <c r="T180" s="147">
        <v>3</v>
      </c>
      <c r="U180" s="147">
        <f t="shared" si="82"/>
        <v>21</v>
      </c>
      <c r="V180" s="147">
        <v>20</v>
      </c>
      <c r="W180" s="147">
        <v>5</v>
      </c>
      <c r="X180" s="147">
        <v>118</v>
      </c>
      <c r="Y180" s="147">
        <v>10</v>
      </c>
      <c r="Z180" s="147">
        <v>1</v>
      </c>
      <c r="AA180" s="147">
        <v>11</v>
      </c>
      <c r="AB180" s="147">
        <v>19</v>
      </c>
      <c r="AC180" s="147">
        <v>377</v>
      </c>
      <c r="AD180" s="147">
        <v>33</v>
      </c>
      <c r="AE180" s="147">
        <v>4</v>
      </c>
      <c r="AF180" s="147">
        <v>37</v>
      </c>
      <c r="AG180" s="147">
        <v>8</v>
      </c>
      <c r="AH180" s="147">
        <v>166</v>
      </c>
      <c r="AI180" s="147">
        <v>19</v>
      </c>
      <c r="AJ180" s="147">
        <v>5</v>
      </c>
      <c r="AK180" s="147">
        <f t="shared" si="83"/>
        <v>24</v>
      </c>
      <c r="AL180" s="147">
        <v>20</v>
      </c>
      <c r="AM180" s="147"/>
      <c r="AN180" s="147"/>
      <c r="AO180" s="147"/>
      <c r="AP180" s="147"/>
      <c r="AQ180" s="147"/>
      <c r="AR180" s="147"/>
      <c r="AS180" s="147"/>
      <c r="AT180" s="147"/>
      <c r="AU180" s="147"/>
      <c r="AV180" s="147"/>
      <c r="AW180" s="147"/>
      <c r="AX180" s="147"/>
      <c r="AY180" s="147"/>
      <c r="AZ180" s="147"/>
      <c r="BA180" s="147"/>
      <c r="BB180" s="147"/>
      <c r="BC180" s="147"/>
      <c r="BD180" s="147"/>
      <c r="BE180" s="147"/>
      <c r="BF180" s="147"/>
      <c r="BG180" s="147"/>
      <c r="BH180" s="147"/>
      <c r="BI180" s="147"/>
      <c r="BJ180" s="147"/>
      <c r="BK180" s="147"/>
      <c r="BL180" s="147"/>
      <c r="BM180" s="147"/>
      <c r="BN180" s="147"/>
      <c r="BO180" s="147"/>
      <c r="BP180" s="147"/>
      <c r="BQ180" s="147"/>
      <c r="BR180" s="147"/>
      <c r="BS180" s="147"/>
      <c r="BT180" s="147"/>
      <c r="BU180" s="147"/>
      <c r="BV180" s="147"/>
      <c r="BW180" s="147">
        <f t="shared" si="58"/>
        <v>32</v>
      </c>
      <c r="BX180" s="147">
        <f t="shared" si="59"/>
        <v>661</v>
      </c>
      <c r="BY180" s="147">
        <f t="shared" si="60"/>
        <v>72</v>
      </c>
      <c r="BZ180" s="147">
        <f t="shared" si="61"/>
        <v>20</v>
      </c>
      <c r="CA180" s="148">
        <f t="shared" si="62"/>
        <v>1</v>
      </c>
      <c r="CB180" s="14" t="s">
        <v>338</v>
      </c>
      <c r="CC180" s="342" t="s">
        <v>1013</v>
      </c>
      <c r="CD180" s="14" t="s">
        <v>975</v>
      </c>
      <c r="CE180" s="15">
        <v>11639.428816725089</v>
      </c>
      <c r="CF180" s="149">
        <v>651</v>
      </c>
      <c r="CG180" s="149">
        <v>32</v>
      </c>
      <c r="CH180" s="144">
        <v>695</v>
      </c>
      <c r="CI180" s="144">
        <v>33</v>
      </c>
      <c r="CJ180" s="144">
        <v>-44</v>
      </c>
      <c r="CK180" s="144">
        <v>-1</v>
      </c>
      <c r="CL180" s="150">
        <f t="shared" si="63"/>
        <v>10</v>
      </c>
      <c r="CM180" s="150">
        <f t="shared" si="64"/>
        <v>0</v>
      </c>
      <c r="CN180" s="300">
        <v>10662.02038944085</v>
      </c>
      <c r="CO180" s="286">
        <v>7771.075911848533</v>
      </c>
      <c r="CP180" s="148">
        <f t="shared" si="81"/>
        <v>1</v>
      </c>
      <c r="CQ180" s="151" t="s">
        <v>975</v>
      </c>
      <c r="CR180" s="151" t="s">
        <v>975</v>
      </c>
      <c r="CS180" s="151" t="s">
        <v>1151</v>
      </c>
      <c r="CT180" s="151" t="s">
        <v>338</v>
      </c>
      <c r="CU180" s="151" t="s">
        <v>1389</v>
      </c>
      <c r="CV180" s="152">
        <v>124</v>
      </c>
      <c r="CW180" s="153">
        <v>2</v>
      </c>
      <c r="CX180" s="153">
        <v>5</v>
      </c>
      <c r="CY180" s="153">
        <v>9</v>
      </c>
      <c r="CZ180" s="153">
        <v>1</v>
      </c>
      <c r="DA180" s="154">
        <v>10</v>
      </c>
      <c r="DB180" s="155">
        <v>409</v>
      </c>
      <c r="DC180" s="156">
        <v>7</v>
      </c>
      <c r="DD180" s="156">
        <v>20</v>
      </c>
      <c r="DE180" s="156">
        <v>33</v>
      </c>
      <c r="DF180" s="156">
        <v>3</v>
      </c>
      <c r="DG180" s="156">
        <v>0</v>
      </c>
      <c r="DH180" s="156">
        <v>0</v>
      </c>
      <c r="DI180" s="157">
        <v>36</v>
      </c>
      <c r="DJ180" s="158">
        <v>163</v>
      </c>
      <c r="DK180" s="159">
        <v>5</v>
      </c>
      <c r="DL180" s="159">
        <v>8</v>
      </c>
      <c r="DM180" s="159">
        <v>14</v>
      </c>
      <c r="DN180" s="159">
        <v>3</v>
      </c>
      <c r="DO180" s="159">
        <v>0</v>
      </c>
      <c r="DP180" s="159">
        <v>0</v>
      </c>
      <c r="DQ180" s="160">
        <v>17</v>
      </c>
      <c r="DR180" s="161">
        <v>0</v>
      </c>
      <c r="DS180" s="162">
        <v>0</v>
      </c>
      <c r="DT180" s="162">
        <v>0</v>
      </c>
      <c r="DU180" s="162">
        <v>0</v>
      </c>
      <c r="DV180" s="162">
        <v>0</v>
      </c>
      <c r="DW180" s="163">
        <v>0</v>
      </c>
      <c r="DX180" s="164">
        <v>696</v>
      </c>
      <c r="DY180" s="165">
        <v>14</v>
      </c>
      <c r="DZ180" s="165">
        <v>33</v>
      </c>
      <c r="EA180" s="166">
        <v>56</v>
      </c>
      <c r="EB180" s="166">
        <v>7</v>
      </c>
      <c r="EC180" s="166">
        <v>0</v>
      </c>
      <c r="ED180" s="166">
        <v>0</v>
      </c>
      <c r="EE180" s="167">
        <v>63</v>
      </c>
      <c r="EF180" s="168"/>
      <c r="EG180" s="168"/>
      <c r="EH180" s="169"/>
      <c r="EI180" s="169"/>
      <c r="EJ180" s="169"/>
      <c r="EK180" s="169"/>
      <c r="EL180" s="169"/>
      <c r="EM180" s="169"/>
      <c r="EN180" s="169"/>
      <c r="EO180" s="169"/>
      <c r="EP180" s="169"/>
      <c r="EQ180" s="169"/>
      <c r="ER180" s="169"/>
      <c r="ES180" s="169"/>
      <c r="ET180" s="170">
        <v>2631.5051887992977</v>
      </c>
      <c r="EU180" s="170">
        <v>3801.5098602529965</v>
      </c>
      <c r="EV180" s="171">
        <v>6433.015049052294</v>
      </c>
      <c r="EW180" s="168">
        <v>1</v>
      </c>
      <c r="EX180" s="168">
        <v>1</v>
      </c>
      <c r="EY180" s="168">
        <v>1</v>
      </c>
      <c r="EZ180" s="168">
        <v>1</v>
      </c>
      <c r="FA180" s="172">
        <f t="shared" si="65"/>
        <v>35</v>
      </c>
      <c r="FB180" s="172">
        <f t="shared" si="66"/>
        <v>1</v>
      </c>
      <c r="FC180" s="286">
        <f>(CO180+FA180*Foglio1!$L$17+Foglio1!$I$17*base!FB180)*(1-Foglio1!$L$27)</f>
        <v>6179.338983130531</v>
      </c>
      <c r="FD180" s="203"/>
      <c r="FE180" s="203"/>
      <c r="FF180" s="203"/>
      <c r="FH180" s="203"/>
      <c r="FI180" s="203"/>
      <c r="FJ180" s="203"/>
      <c r="FK180" s="203"/>
      <c r="FL180" s="203"/>
      <c r="FM180" s="203"/>
      <c r="FN180" s="203"/>
      <c r="FO180" s="203"/>
      <c r="FP180" s="203"/>
      <c r="FQ180" s="203"/>
      <c r="FR180" s="203"/>
      <c r="FS180" s="203"/>
      <c r="FT180" s="203"/>
      <c r="FU180" s="203"/>
      <c r="FV180" s="203"/>
      <c r="FW180" s="203"/>
    </row>
    <row r="181" spans="1:179" s="191" customFormat="1" ht="24.75" customHeight="1">
      <c r="A181" s="145">
        <v>173</v>
      </c>
      <c r="B181" s="145" t="str">
        <f t="shared" si="71"/>
        <v>IC</v>
      </c>
      <c r="C181" s="145" t="s">
        <v>284</v>
      </c>
      <c r="D181" s="143" t="s">
        <v>339</v>
      </c>
      <c r="E181" s="146" t="s">
        <v>728</v>
      </c>
      <c r="F181" s="146" t="s">
        <v>333</v>
      </c>
      <c r="G181" s="147">
        <v>1</v>
      </c>
      <c r="H181" s="147">
        <v>15</v>
      </c>
      <c r="I181" s="147">
        <v>1</v>
      </c>
      <c r="J181" s="147"/>
      <c r="K181" s="147">
        <v>1</v>
      </c>
      <c r="L181" s="147">
        <v>20</v>
      </c>
      <c r="M181" s="147">
        <v>364</v>
      </c>
      <c r="N181" s="147">
        <v>30</v>
      </c>
      <c r="O181" s="147">
        <v>2</v>
      </c>
      <c r="P181" s="147">
        <v>32</v>
      </c>
      <c r="Q181" s="147">
        <v>15</v>
      </c>
      <c r="R181" s="147">
        <v>335</v>
      </c>
      <c r="S181" s="147">
        <v>37</v>
      </c>
      <c r="T181" s="147">
        <v>3</v>
      </c>
      <c r="U181" s="147">
        <f t="shared" si="82"/>
        <v>40</v>
      </c>
      <c r="V181" s="147">
        <v>20</v>
      </c>
      <c r="W181" s="147">
        <v>1</v>
      </c>
      <c r="X181" s="147">
        <v>15</v>
      </c>
      <c r="Y181" s="147">
        <v>1</v>
      </c>
      <c r="Z181" s="147"/>
      <c r="AA181" s="147">
        <v>1</v>
      </c>
      <c r="AB181" s="147">
        <v>20</v>
      </c>
      <c r="AC181" s="147">
        <v>369</v>
      </c>
      <c r="AD181" s="147">
        <v>32</v>
      </c>
      <c r="AE181" s="147">
        <v>2</v>
      </c>
      <c r="AF181" s="147">
        <v>34</v>
      </c>
      <c r="AG181" s="147">
        <v>15</v>
      </c>
      <c r="AH181" s="147">
        <v>316</v>
      </c>
      <c r="AI181" s="147">
        <v>42</v>
      </c>
      <c r="AJ181" s="147">
        <v>3</v>
      </c>
      <c r="AK181" s="147">
        <f t="shared" si="83"/>
        <v>45</v>
      </c>
      <c r="AL181" s="147">
        <v>20</v>
      </c>
      <c r="AM181" s="147"/>
      <c r="AN181" s="147"/>
      <c r="AO181" s="147"/>
      <c r="AP181" s="147"/>
      <c r="AQ181" s="147"/>
      <c r="AR181" s="147"/>
      <c r="AS181" s="147"/>
      <c r="AT181" s="147"/>
      <c r="AU181" s="147"/>
      <c r="AV181" s="147"/>
      <c r="AW181" s="147"/>
      <c r="AX181" s="147"/>
      <c r="AY181" s="147"/>
      <c r="AZ181" s="147"/>
      <c r="BA181" s="147"/>
      <c r="BB181" s="147"/>
      <c r="BC181" s="147"/>
      <c r="BD181" s="147"/>
      <c r="BE181" s="147"/>
      <c r="BF181" s="147"/>
      <c r="BG181" s="147"/>
      <c r="BH181" s="147"/>
      <c r="BI181" s="147"/>
      <c r="BJ181" s="147"/>
      <c r="BK181" s="147"/>
      <c r="BL181" s="147"/>
      <c r="BM181" s="147"/>
      <c r="BN181" s="147"/>
      <c r="BO181" s="147"/>
      <c r="BP181" s="147"/>
      <c r="BQ181" s="147"/>
      <c r="BR181" s="147"/>
      <c r="BS181" s="147"/>
      <c r="BT181" s="147"/>
      <c r="BU181" s="147"/>
      <c r="BV181" s="147"/>
      <c r="BW181" s="147">
        <f t="shared" si="58"/>
        <v>36</v>
      </c>
      <c r="BX181" s="147">
        <f t="shared" si="59"/>
        <v>700</v>
      </c>
      <c r="BY181" s="147">
        <f t="shared" si="60"/>
        <v>80</v>
      </c>
      <c r="BZ181" s="147">
        <f t="shared" si="61"/>
        <v>20</v>
      </c>
      <c r="CA181" s="148">
        <f t="shared" si="62"/>
        <v>1</v>
      </c>
      <c r="CB181" s="14" t="s">
        <v>339</v>
      </c>
      <c r="CC181" s="342" t="s">
        <v>1016</v>
      </c>
      <c r="CD181" s="14" t="s">
        <v>975</v>
      </c>
      <c r="CE181" s="15">
        <v>14608.399679117229</v>
      </c>
      <c r="CF181" s="149">
        <v>738</v>
      </c>
      <c r="CG181" s="149">
        <v>36</v>
      </c>
      <c r="CH181" s="144">
        <v>803</v>
      </c>
      <c r="CI181" s="144">
        <v>40</v>
      </c>
      <c r="CJ181" s="144">
        <v>-65</v>
      </c>
      <c r="CK181" s="144">
        <v>-4</v>
      </c>
      <c r="CL181" s="150">
        <f t="shared" si="63"/>
        <v>-38</v>
      </c>
      <c r="CM181" s="150">
        <f t="shared" si="64"/>
        <v>0</v>
      </c>
      <c r="CN181" s="300">
        <v>12316.455221690752</v>
      </c>
      <c r="CO181" s="286">
        <v>8797.140699724721</v>
      </c>
      <c r="CP181" s="148">
        <f t="shared" si="81"/>
        <v>1</v>
      </c>
      <c r="CQ181" s="151" t="s">
        <v>975</v>
      </c>
      <c r="CR181" s="151" t="s">
        <v>975</v>
      </c>
      <c r="CS181" s="151" t="s">
        <v>1151</v>
      </c>
      <c r="CT181" s="151" t="s">
        <v>339</v>
      </c>
      <c r="CU181" s="151" t="s">
        <v>1390</v>
      </c>
      <c r="CV181" s="152">
        <v>16</v>
      </c>
      <c r="CW181" s="153">
        <v>0</v>
      </c>
      <c r="CX181" s="153">
        <v>1</v>
      </c>
      <c r="CY181" s="153">
        <v>1</v>
      </c>
      <c r="CZ181" s="153">
        <v>0</v>
      </c>
      <c r="DA181" s="154">
        <v>1</v>
      </c>
      <c r="DB181" s="155">
        <v>432</v>
      </c>
      <c r="DC181" s="156">
        <v>6</v>
      </c>
      <c r="DD181" s="156">
        <v>21</v>
      </c>
      <c r="DE181" s="156">
        <v>31</v>
      </c>
      <c r="DF181" s="156">
        <v>2</v>
      </c>
      <c r="DG181" s="156">
        <v>0</v>
      </c>
      <c r="DH181" s="156">
        <v>0</v>
      </c>
      <c r="DI181" s="157">
        <v>33</v>
      </c>
      <c r="DJ181" s="158">
        <v>292</v>
      </c>
      <c r="DK181" s="159">
        <v>7</v>
      </c>
      <c r="DL181" s="159">
        <v>14</v>
      </c>
      <c r="DM181" s="159">
        <v>28</v>
      </c>
      <c r="DN181" s="159">
        <v>4</v>
      </c>
      <c r="DO181" s="159">
        <v>0</v>
      </c>
      <c r="DP181" s="159">
        <v>0</v>
      </c>
      <c r="DQ181" s="160">
        <v>32</v>
      </c>
      <c r="DR181" s="161">
        <v>0</v>
      </c>
      <c r="DS181" s="162">
        <v>0</v>
      </c>
      <c r="DT181" s="162">
        <v>0</v>
      </c>
      <c r="DU181" s="162">
        <v>0</v>
      </c>
      <c r="DV181" s="162">
        <v>0</v>
      </c>
      <c r="DW181" s="163">
        <v>0</v>
      </c>
      <c r="DX181" s="164">
        <v>740</v>
      </c>
      <c r="DY181" s="165">
        <v>13</v>
      </c>
      <c r="DZ181" s="165">
        <v>36</v>
      </c>
      <c r="EA181" s="166">
        <v>60</v>
      </c>
      <c r="EB181" s="166">
        <v>6</v>
      </c>
      <c r="EC181" s="166">
        <v>0</v>
      </c>
      <c r="ED181" s="166">
        <v>0</v>
      </c>
      <c r="EE181" s="167">
        <v>66</v>
      </c>
      <c r="EF181" s="168"/>
      <c r="EG181" s="168"/>
      <c r="EH181" s="169"/>
      <c r="EI181" s="169"/>
      <c r="EJ181" s="169"/>
      <c r="EK181" s="169"/>
      <c r="EL181" s="169"/>
      <c r="EM181" s="169"/>
      <c r="EN181" s="169"/>
      <c r="EO181" s="169"/>
      <c r="EP181" s="169"/>
      <c r="EQ181" s="169"/>
      <c r="ER181" s="169"/>
      <c r="ES181" s="169"/>
      <c r="ET181" s="170">
        <v>2985.1006566113588</v>
      </c>
      <c r="EU181" s="170">
        <v>4360.356358958506</v>
      </c>
      <c r="EV181" s="171">
        <v>7345.457015569864</v>
      </c>
      <c r="EW181" s="168">
        <v>1</v>
      </c>
      <c r="EX181" s="168">
        <v>1</v>
      </c>
      <c r="EY181" s="168">
        <v>1</v>
      </c>
      <c r="EZ181" s="168">
        <v>1</v>
      </c>
      <c r="FA181" s="172">
        <f t="shared" si="65"/>
        <v>40</v>
      </c>
      <c r="FB181" s="172">
        <f t="shared" si="66"/>
        <v>0</v>
      </c>
      <c r="FC181" s="286">
        <f>(CO181+FA181*Foglio1!$L$17+Foglio1!$I$17*base!FB181)*(1-Foglio1!$L$27)</f>
        <v>6893.461125381871</v>
      </c>
      <c r="FD181" s="203"/>
      <c r="FE181" s="203"/>
      <c r="FF181" s="203"/>
      <c r="FH181" s="203"/>
      <c r="FI181" s="203"/>
      <c r="FJ181" s="203"/>
      <c r="FK181" s="203"/>
      <c r="FL181" s="203"/>
      <c r="FM181" s="203"/>
      <c r="FN181" s="203"/>
      <c r="FO181" s="203"/>
      <c r="FP181" s="203"/>
      <c r="FQ181" s="203"/>
      <c r="FR181" s="203"/>
      <c r="FS181" s="203"/>
      <c r="FT181" s="203"/>
      <c r="FU181" s="203"/>
      <c r="FV181" s="203"/>
      <c r="FW181" s="203"/>
    </row>
    <row r="182" spans="1:179" s="191" customFormat="1" ht="24.75" customHeight="1">
      <c r="A182" s="145">
        <v>174</v>
      </c>
      <c r="B182" s="145" t="str">
        <f t="shared" si="71"/>
        <v>IC</v>
      </c>
      <c r="C182" s="145" t="s">
        <v>284</v>
      </c>
      <c r="D182" s="143" t="s">
        <v>340</v>
      </c>
      <c r="E182" s="146" t="s">
        <v>729</v>
      </c>
      <c r="F182" s="146" t="s">
        <v>333</v>
      </c>
      <c r="G182" s="147">
        <v>3</v>
      </c>
      <c r="H182" s="147">
        <v>87</v>
      </c>
      <c r="I182" s="147">
        <v>6</v>
      </c>
      <c r="J182" s="147"/>
      <c r="K182" s="147">
        <v>6</v>
      </c>
      <c r="L182" s="147">
        <v>15</v>
      </c>
      <c r="M182" s="147">
        <v>294</v>
      </c>
      <c r="N182" s="147">
        <v>23</v>
      </c>
      <c r="O182" s="147">
        <v>1</v>
      </c>
      <c r="P182" s="147">
        <v>24</v>
      </c>
      <c r="Q182" s="147">
        <v>18</v>
      </c>
      <c r="R182" s="147">
        <v>420</v>
      </c>
      <c r="S182" s="147">
        <v>35</v>
      </c>
      <c r="T182" s="147">
        <v>3</v>
      </c>
      <c r="U182" s="147">
        <f t="shared" si="82"/>
        <v>38</v>
      </c>
      <c r="V182" s="147">
        <v>22</v>
      </c>
      <c r="W182" s="147">
        <v>3</v>
      </c>
      <c r="X182" s="147">
        <v>84</v>
      </c>
      <c r="Y182" s="147">
        <v>6</v>
      </c>
      <c r="Z182" s="147"/>
      <c r="AA182" s="147">
        <v>6</v>
      </c>
      <c r="AB182" s="147">
        <v>15</v>
      </c>
      <c r="AC182" s="147">
        <v>295</v>
      </c>
      <c r="AD182" s="147">
        <v>24</v>
      </c>
      <c r="AE182" s="147">
        <v>1</v>
      </c>
      <c r="AF182" s="147">
        <v>25</v>
      </c>
      <c r="AG182" s="147">
        <v>18</v>
      </c>
      <c r="AH182" s="147">
        <v>420</v>
      </c>
      <c r="AI182" s="147">
        <v>40</v>
      </c>
      <c r="AJ182" s="147">
        <v>5</v>
      </c>
      <c r="AK182" s="147">
        <f t="shared" si="83"/>
        <v>45</v>
      </c>
      <c r="AL182" s="147">
        <v>22</v>
      </c>
      <c r="AM182" s="147"/>
      <c r="AN182" s="147"/>
      <c r="AO182" s="147"/>
      <c r="AP182" s="147"/>
      <c r="AQ182" s="147"/>
      <c r="AR182" s="147"/>
      <c r="AS182" s="147"/>
      <c r="AT182" s="147"/>
      <c r="AU182" s="147"/>
      <c r="AV182" s="147"/>
      <c r="AW182" s="147"/>
      <c r="AX182" s="147"/>
      <c r="AY182" s="147"/>
      <c r="AZ182" s="147"/>
      <c r="BA182" s="147"/>
      <c r="BB182" s="147"/>
      <c r="BC182" s="147"/>
      <c r="BD182" s="147"/>
      <c r="BE182" s="147"/>
      <c r="BF182" s="147"/>
      <c r="BG182" s="147"/>
      <c r="BH182" s="147"/>
      <c r="BI182" s="147"/>
      <c r="BJ182" s="147"/>
      <c r="BK182" s="147"/>
      <c r="BL182" s="147"/>
      <c r="BM182" s="147"/>
      <c r="BN182" s="147"/>
      <c r="BO182" s="147"/>
      <c r="BP182" s="147"/>
      <c r="BQ182" s="147"/>
      <c r="BR182" s="147"/>
      <c r="BS182" s="147"/>
      <c r="BT182" s="147"/>
      <c r="BU182" s="147"/>
      <c r="BV182" s="147"/>
      <c r="BW182" s="147">
        <f t="shared" si="58"/>
        <v>36</v>
      </c>
      <c r="BX182" s="147">
        <f t="shared" si="59"/>
        <v>799</v>
      </c>
      <c r="BY182" s="147">
        <f t="shared" si="60"/>
        <v>76</v>
      </c>
      <c r="BZ182" s="147">
        <f t="shared" si="61"/>
        <v>22</v>
      </c>
      <c r="CA182" s="148">
        <f t="shared" si="62"/>
        <v>1</v>
      </c>
      <c r="CB182" s="14" t="s">
        <v>340</v>
      </c>
      <c r="CC182" s="342" t="s">
        <v>1017</v>
      </c>
      <c r="CD182" s="14" t="s">
        <v>975</v>
      </c>
      <c r="CE182" s="15">
        <v>13075.491460022316</v>
      </c>
      <c r="CF182" s="149">
        <v>781</v>
      </c>
      <c r="CG182" s="149">
        <v>35</v>
      </c>
      <c r="CH182" s="144">
        <v>743</v>
      </c>
      <c r="CI182" s="144">
        <v>34</v>
      </c>
      <c r="CJ182" s="144">
        <v>38</v>
      </c>
      <c r="CK182" s="144">
        <v>1</v>
      </c>
      <c r="CL182" s="150">
        <f t="shared" si="63"/>
        <v>18</v>
      </c>
      <c r="CM182" s="150">
        <f t="shared" si="64"/>
        <v>1</v>
      </c>
      <c r="CN182" s="300">
        <v>13701.964862187095</v>
      </c>
      <c r="CO182" s="286">
        <v>10116.603160914703</v>
      </c>
      <c r="CP182" s="148">
        <f t="shared" si="81"/>
        <v>1</v>
      </c>
      <c r="CQ182" s="151" t="s">
        <v>975</v>
      </c>
      <c r="CR182" s="151" t="s">
        <v>975</v>
      </c>
      <c r="CS182" s="151" t="s">
        <v>1151</v>
      </c>
      <c r="CT182" s="151" t="s">
        <v>340</v>
      </c>
      <c r="CU182" s="151" t="s">
        <v>1391</v>
      </c>
      <c r="CV182" s="152">
        <v>78</v>
      </c>
      <c r="CW182" s="153">
        <v>2</v>
      </c>
      <c r="CX182" s="153">
        <v>3</v>
      </c>
      <c r="CY182" s="153">
        <v>6</v>
      </c>
      <c r="CZ182" s="153">
        <v>0</v>
      </c>
      <c r="DA182" s="154">
        <v>6</v>
      </c>
      <c r="DB182" s="155">
        <v>293</v>
      </c>
      <c r="DC182" s="156">
        <v>4</v>
      </c>
      <c r="DD182" s="156">
        <v>16</v>
      </c>
      <c r="DE182" s="156">
        <v>24</v>
      </c>
      <c r="DF182" s="156">
        <v>1</v>
      </c>
      <c r="DG182" s="156">
        <v>0</v>
      </c>
      <c r="DH182" s="156">
        <v>0</v>
      </c>
      <c r="DI182" s="157">
        <v>25</v>
      </c>
      <c r="DJ182" s="158">
        <v>446</v>
      </c>
      <c r="DK182" s="159">
        <v>11</v>
      </c>
      <c r="DL182" s="159">
        <v>19</v>
      </c>
      <c r="DM182" s="159">
        <v>38</v>
      </c>
      <c r="DN182" s="159">
        <v>5</v>
      </c>
      <c r="DO182" s="159">
        <v>0</v>
      </c>
      <c r="DP182" s="159">
        <v>0</v>
      </c>
      <c r="DQ182" s="160">
        <v>43</v>
      </c>
      <c r="DR182" s="161">
        <v>0</v>
      </c>
      <c r="DS182" s="162">
        <v>0</v>
      </c>
      <c r="DT182" s="162">
        <v>0</v>
      </c>
      <c r="DU182" s="162">
        <v>0</v>
      </c>
      <c r="DV182" s="162">
        <v>0</v>
      </c>
      <c r="DW182" s="163">
        <v>0</v>
      </c>
      <c r="DX182" s="164">
        <v>817</v>
      </c>
      <c r="DY182" s="165">
        <v>17</v>
      </c>
      <c r="DZ182" s="165">
        <v>38</v>
      </c>
      <c r="EA182" s="166">
        <v>68</v>
      </c>
      <c r="EB182" s="166">
        <v>6</v>
      </c>
      <c r="EC182" s="166">
        <v>0</v>
      </c>
      <c r="ED182" s="166">
        <v>0</v>
      </c>
      <c r="EE182" s="167">
        <v>74</v>
      </c>
      <c r="EF182" s="168"/>
      <c r="EG182" s="168"/>
      <c r="EH182" s="169"/>
      <c r="EI182" s="169"/>
      <c r="EJ182" s="169"/>
      <c r="EK182" s="169"/>
      <c r="EL182" s="169"/>
      <c r="EM182" s="169"/>
      <c r="EN182" s="169"/>
      <c r="EO182" s="169"/>
      <c r="EP182" s="169"/>
      <c r="EQ182" s="169"/>
      <c r="ER182" s="169"/>
      <c r="ES182" s="169"/>
      <c r="ET182" s="170">
        <v>3410.201762565872</v>
      </c>
      <c r="EU182" s="170">
        <v>4851.692602765716</v>
      </c>
      <c r="EV182" s="171">
        <v>8261.894365331587</v>
      </c>
      <c r="EW182" s="168">
        <v>1</v>
      </c>
      <c r="EX182" s="168">
        <v>1</v>
      </c>
      <c r="EY182" s="168">
        <v>1</v>
      </c>
      <c r="EZ182" s="168">
        <v>1</v>
      </c>
      <c r="FA182" s="172">
        <f t="shared" si="65"/>
        <v>18</v>
      </c>
      <c r="FB182" s="172">
        <f t="shared" si="66"/>
        <v>2</v>
      </c>
      <c r="FC182" s="286">
        <f>(CO182+FA182*Foglio1!$L$17+Foglio1!$I$17*base!FB182)*(1-Foglio1!$L$27)</f>
        <v>8026.693504996578</v>
      </c>
      <c r="FD182" s="203"/>
      <c r="FE182" s="203"/>
      <c r="FF182" s="203"/>
      <c r="FH182" s="203"/>
      <c r="FI182" s="203"/>
      <c r="FJ182" s="203"/>
      <c r="FK182" s="203"/>
      <c r="FL182" s="203"/>
      <c r="FM182" s="203"/>
      <c r="FN182" s="203"/>
      <c r="FO182" s="203"/>
      <c r="FP182" s="203"/>
      <c r="FQ182" s="203"/>
      <c r="FR182" s="203"/>
      <c r="FS182" s="203"/>
      <c r="FT182" s="203"/>
      <c r="FU182" s="203"/>
      <c r="FV182" s="203"/>
      <c r="FW182" s="203"/>
    </row>
    <row r="183" spans="1:179" s="191" customFormat="1" ht="24.75" customHeight="1">
      <c r="A183" s="145">
        <v>175</v>
      </c>
      <c r="B183" s="145" t="str">
        <f t="shared" si="71"/>
        <v>IC</v>
      </c>
      <c r="C183" s="145" t="s">
        <v>284</v>
      </c>
      <c r="D183" s="143" t="s">
        <v>341</v>
      </c>
      <c r="E183" s="146" t="s">
        <v>342</v>
      </c>
      <c r="F183" s="146" t="s">
        <v>343</v>
      </c>
      <c r="G183" s="147">
        <v>6</v>
      </c>
      <c r="H183" s="147">
        <v>120</v>
      </c>
      <c r="I183" s="147">
        <v>12</v>
      </c>
      <c r="J183" s="147">
        <v>1</v>
      </c>
      <c r="K183" s="147">
        <v>13</v>
      </c>
      <c r="L183" s="147">
        <v>15</v>
      </c>
      <c r="M183" s="147">
        <v>195</v>
      </c>
      <c r="N183" s="147">
        <v>20</v>
      </c>
      <c r="O183" s="147">
        <v>1</v>
      </c>
      <c r="P183" s="147">
        <v>21</v>
      </c>
      <c r="Q183" s="147">
        <v>5</v>
      </c>
      <c r="R183" s="147">
        <v>116</v>
      </c>
      <c r="S183" s="147">
        <v>12</v>
      </c>
      <c r="T183" s="147">
        <v>2</v>
      </c>
      <c r="U183" s="147">
        <f>SUM(S183:T183)</f>
        <v>14</v>
      </c>
      <c r="V183" s="147">
        <v>21</v>
      </c>
      <c r="W183" s="147">
        <v>6</v>
      </c>
      <c r="X183" s="147">
        <v>125</v>
      </c>
      <c r="Y183" s="147">
        <v>12</v>
      </c>
      <c r="Z183" s="147">
        <v>1</v>
      </c>
      <c r="AA183" s="147">
        <v>13</v>
      </c>
      <c r="AB183" s="147">
        <v>15</v>
      </c>
      <c r="AC183" s="147">
        <v>204</v>
      </c>
      <c r="AD183" s="147">
        <v>20</v>
      </c>
      <c r="AE183" s="147">
        <v>2</v>
      </c>
      <c r="AF183" s="147">
        <v>22</v>
      </c>
      <c r="AG183" s="147">
        <v>6</v>
      </c>
      <c r="AH183" s="147">
        <v>124</v>
      </c>
      <c r="AI183" s="147">
        <v>16</v>
      </c>
      <c r="AJ183" s="147">
        <v>4</v>
      </c>
      <c r="AK183" s="147">
        <f>SUM(AI183:AJ183)</f>
        <v>20</v>
      </c>
      <c r="AL183" s="147">
        <v>22</v>
      </c>
      <c r="AM183" s="147"/>
      <c r="AN183" s="147"/>
      <c r="AO183" s="147"/>
      <c r="AP183" s="147"/>
      <c r="AQ183" s="147"/>
      <c r="AR183" s="147"/>
      <c r="AS183" s="147"/>
      <c r="AT183" s="147"/>
      <c r="AU183" s="147"/>
      <c r="AV183" s="147"/>
      <c r="AW183" s="147"/>
      <c r="AX183" s="147"/>
      <c r="AY183" s="147"/>
      <c r="AZ183" s="147"/>
      <c r="BA183" s="147"/>
      <c r="BB183" s="147"/>
      <c r="BC183" s="147"/>
      <c r="BD183" s="147"/>
      <c r="BE183" s="147"/>
      <c r="BF183" s="147"/>
      <c r="BG183" s="147"/>
      <c r="BH183" s="147"/>
      <c r="BI183" s="147"/>
      <c r="BJ183" s="147"/>
      <c r="BK183" s="147"/>
      <c r="BL183" s="147"/>
      <c r="BM183" s="147"/>
      <c r="BN183" s="147"/>
      <c r="BO183" s="147"/>
      <c r="BP183" s="147"/>
      <c r="BQ183" s="147"/>
      <c r="BR183" s="147"/>
      <c r="BS183" s="147"/>
      <c r="BT183" s="147"/>
      <c r="BU183" s="147"/>
      <c r="BV183" s="147"/>
      <c r="BW183" s="147">
        <f t="shared" si="58"/>
        <v>27</v>
      </c>
      <c r="BX183" s="147">
        <f t="shared" si="59"/>
        <v>453</v>
      </c>
      <c r="BY183" s="147">
        <f t="shared" si="60"/>
        <v>55</v>
      </c>
      <c r="BZ183" s="147">
        <f t="shared" si="61"/>
        <v>22</v>
      </c>
      <c r="CA183" s="148">
        <f t="shared" si="62"/>
        <v>1</v>
      </c>
      <c r="CB183" s="14" t="s">
        <v>341</v>
      </c>
      <c r="CC183" s="342" t="s">
        <v>998</v>
      </c>
      <c r="CD183" s="14" t="s">
        <v>999</v>
      </c>
      <c r="CE183" s="15">
        <v>8905.715900657395</v>
      </c>
      <c r="CF183" s="149">
        <v>445</v>
      </c>
      <c r="CG183" s="149">
        <v>26</v>
      </c>
      <c r="CH183" s="144">
        <v>452</v>
      </c>
      <c r="CI183" s="144">
        <v>28</v>
      </c>
      <c r="CJ183" s="144">
        <v>-7</v>
      </c>
      <c r="CK183" s="144">
        <v>-2</v>
      </c>
      <c r="CL183" s="150">
        <f t="shared" si="63"/>
        <v>8</v>
      </c>
      <c r="CM183" s="150">
        <f t="shared" si="64"/>
        <v>1</v>
      </c>
      <c r="CN183" s="300">
        <v>8028.888849954195</v>
      </c>
      <c r="CO183" s="286">
        <v>5964.7719143448085</v>
      </c>
      <c r="CP183" s="148">
        <f t="shared" si="81"/>
        <v>1</v>
      </c>
      <c r="CQ183" s="151" t="s">
        <v>975</v>
      </c>
      <c r="CR183" s="151" t="s">
        <v>999</v>
      </c>
      <c r="CS183" s="151" t="s">
        <v>1151</v>
      </c>
      <c r="CT183" s="151" t="s">
        <v>341</v>
      </c>
      <c r="CU183" s="151" t="s">
        <v>999</v>
      </c>
      <c r="CV183" s="152">
        <v>128</v>
      </c>
      <c r="CW183" s="153">
        <v>2</v>
      </c>
      <c r="CX183" s="153">
        <v>6</v>
      </c>
      <c r="CY183" s="153">
        <v>12</v>
      </c>
      <c r="CZ183" s="153">
        <v>1</v>
      </c>
      <c r="DA183" s="154">
        <v>13</v>
      </c>
      <c r="DB183" s="155">
        <v>203</v>
      </c>
      <c r="DC183" s="156">
        <v>4</v>
      </c>
      <c r="DD183" s="156">
        <v>14</v>
      </c>
      <c r="DE183" s="156">
        <v>21</v>
      </c>
      <c r="DF183" s="156">
        <v>1</v>
      </c>
      <c r="DG183" s="156">
        <v>0</v>
      </c>
      <c r="DH183" s="156">
        <v>0</v>
      </c>
      <c r="DI183" s="157">
        <v>22</v>
      </c>
      <c r="DJ183" s="158">
        <v>125</v>
      </c>
      <c r="DK183" s="159">
        <v>6</v>
      </c>
      <c r="DL183" s="159">
        <v>6</v>
      </c>
      <c r="DM183" s="159">
        <v>12</v>
      </c>
      <c r="DN183" s="159">
        <v>3</v>
      </c>
      <c r="DO183" s="159">
        <v>0</v>
      </c>
      <c r="DP183" s="159">
        <v>0</v>
      </c>
      <c r="DQ183" s="160">
        <v>15</v>
      </c>
      <c r="DR183" s="161">
        <v>0</v>
      </c>
      <c r="DS183" s="162">
        <v>0</v>
      </c>
      <c r="DT183" s="162">
        <v>0</v>
      </c>
      <c r="DU183" s="162">
        <v>0</v>
      </c>
      <c r="DV183" s="162">
        <v>0</v>
      </c>
      <c r="DW183" s="163">
        <v>0</v>
      </c>
      <c r="DX183" s="164">
        <v>456</v>
      </c>
      <c r="DY183" s="165">
        <v>12</v>
      </c>
      <c r="DZ183" s="165">
        <v>26</v>
      </c>
      <c r="EA183" s="166">
        <v>45</v>
      </c>
      <c r="EB183" s="166">
        <v>5</v>
      </c>
      <c r="EC183" s="166">
        <v>0</v>
      </c>
      <c r="ED183" s="166">
        <v>0</v>
      </c>
      <c r="EE183" s="167">
        <v>50</v>
      </c>
      <c r="EF183" s="168"/>
      <c r="EG183" s="168"/>
      <c r="EH183" s="169"/>
      <c r="EI183" s="169"/>
      <c r="EJ183" s="169"/>
      <c r="EK183" s="169"/>
      <c r="EL183" s="169"/>
      <c r="EM183" s="169"/>
      <c r="EN183" s="169"/>
      <c r="EO183" s="169"/>
      <c r="EP183" s="169"/>
      <c r="EQ183" s="169"/>
      <c r="ER183" s="169"/>
      <c r="ES183" s="169"/>
      <c r="ET183" s="170">
        <v>1724.1044992329632</v>
      </c>
      <c r="EU183" s="170">
        <v>3008.5191532102967</v>
      </c>
      <c r="EV183" s="171">
        <v>4732.62365244326</v>
      </c>
      <c r="EW183" s="168">
        <v>1</v>
      </c>
      <c r="EX183" s="168">
        <v>1</v>
      </c>
      <c r="EY183" s="168">
        <v>1</v>
      </c>
      <c r="EZ183" s="168">
        <v>1</v>
      </c>
      <c r="FA183" s="172">
        <f t="shared" si="65"/>
        <v>3</v>
      </c>
      <c r="FB183" s="172">
        <f t="shared" si="66"/>
        <v>-1</v>
      </c>
      <c r="FC183" s="286">
        <f>(CO183+FA183*Foglio1!$L$17+Foglio1!$I$17*base!FB183)*(1-Foglio1!$L$27)</f>
        <v>4512.061693791652</v>
      </c>
      <c r="FD183" s="203"/>
      <c r="FE183" s="203"/>
      <c r="FF183" s="203"/>
      <c r="FH183" s="203"/>
      <c r="FI183" s="203"/>
      <c r="FJ183" s="203"/>
      <c r="FK183" s="203"/>
      <c r="FL183" s="203"/>
      <c r="FM183" s="203"/>
      <c r="FN183" s="203"/>
      <c r="FO183" s="203"/>
      <c r="FP183" s="203"/>
      <c r="FQ183" s="203"/>
      <c r="FR183" s="203"/>
      <c r="FS183" s="203"/>
      <c r="FT183" s="203"/>
      <c r="FU183" s="203"/>
      <c r="FV183" s="203"/>
      <c r="FW183" s="203"/>
    </row>
    <row r="184" spans="1:179" s="191" customFormat="1" ht="24.75" customHeight="1">
      <c r="A184" s="145">
        <v>176</v>
      </c>
      <c r="B184" s="145" t="str">
        <f t="shared" si="71"/>
        <v>IC</v>
      </c>
      <c r="C184" s="145" t="s">
        <v>284</v>
      </c>
      <c r="D184" s="143" t="s">
        <v>344</v>
      </c>
      <c r="E184" s="146" t="s">
        <v>730</v>
      </c>
      <c r="F184" s="146" t="s">
        <v>345</v>
      </c>
      <c r="G184" s="147">
        <v>11</v>
      </c>
      <c r="H184" s="147">
        <v>258</v>
      </c>
      <c r="I184" s="147">
        <v>20</v>
      </c>
      <c r="J184" s="147">
        <v>2</v>
      </c>
      <c r="K184" s="147">
        <v>22</v>
      </c>
      <c r="L184" s="147">
        <v>24</v>
      </c>
      <c r="M184" s="147">
        <v>412</v>
      </c>
      <c r="N184" s="147">
        <v>38</v>
      </c>
      <c r="O184" s="147">
        <v>2</v>
      </c>
      <c r="P184" s="147">
        <v>40</v>
      </c>
      <c r="Q184" s="147">
        <v>18</v>
      </c>
      <c r="R184" s="147">
        <v>364</v>
      </c>
      <c r="S184" s="147">
        <v>32</v>
      </c>
      <c r="T184" s="147">
        <v>3</v>
      </c>
      <c r="U184" s="147">
        <f>SUM(S184:T184)</f>
        <v>35</v>
      </c>
      <c r="V184" s="147">
        <v>33</v>
      </c>
      <c r="W184" s="147">
        <v>11</v>
      </c>
      <c r="X184" s="147">
        <v>271</v>
      </c>
      <c r="Y184" s="147">
        <v>21</v>
      </c>
      <c r="Z184" s="147">
        <v>4</v>
      </c>
      <c r="AA184" s="147">
        <v>25</v>
      </c>
      <c r="AB184" s="147">
        <v>24</v>
      </c>
      <c r="AC184" s="147">
        <v>417</v>
      </c>
      <c r="AD184" s="147">
        <v>40</v>
      </c>
      <c r="AE184" s="147">
        <v>5</v>
      </c>
      <c r="AF184" s="147">
        <v>45</v>
      </c>
      <c r="AG184" s="147">
        <v>18</v>
      </c>
      <c r="AH184" s="147">
        <v>372</v>
      </c>
      <c r="AI184" s="147">
        <v>40</v>
      </c>
      <c r="AJ184" s="147">
        <v>4</v>
      </c>
      <c r="AK184" s="147">
        <f>SUM(AI184:AJ184)</f>
        <v>44</v>
      </c>
      <c r="AL184" s="147">
        <v>34</v>
      </c>
      <c r="AM184" s="147"/>
      <c r="AN184" s="147"/>
      <c r="AO184" s="147"/>
      <c r="AP184" s="147"/>
      <c r="AQ184" s="147"/>
      <c r="AR184" s="147"/>
      <c r="AS184" s="147"/>
      <c r="AT184" s="147"/>
      <c r="AU184" s="147"/>
      <c r="AV184" s="147"/>
      <c r="AW184" s="147"/>
      <c r="AX184" s="147"/>
      <c r="AY184" s="147"/>
      <c r="AZ184" s="147"/>
      <c r="BA184" s="147"/>
      <c r="BB184" s="147"/>
      <c r="BC184" s="147"/>
      <c r="BD184" s="147"/>
      <c r="BE184" s="147"/>
      <c r="BF184" s="147"/>
      <c r="BG184" s="147"/>
      <c r="BH184" s="147"/>
      <c r="BI184" s="147"/>
      <c r="BJ184" s="147"/>
      <c r="BK184" s="147"/>
      <c r="BL184" s="147"/>
      <c r="BM184" s="147"/>
      <c r="BN184" s="147"/>
      <c r="BO184" s="147"/>
      <c r="BP184" s="147"/>
      <c r="BQ184" s="147"/>
      <c r="BR184" s="147"/>
      <c r="BS184" s="147"/>
      <c r="BT184" s="147"/>
      <c r="BU184" s="147"/>
      <c r="BV184" s="147"/>
      <c r="BW184" s="147">
        <f t="shared" si="58"/>
        <v>53</v>
      </c>
      <c r="BX184" s="147">
        <f t="shared" si="59"/>
        <v>1060</v>
      </c>
      <c r="BY184" s="147">
        <f t="shared" si="60"/>
        <v>114</v>
      </c>
      <c r="BZ184" s="147">
        <f t="shared" si="61"/>
        <v>34</v>
      </c>
      <c r="CA184" s="148">
        <f t="shared" si="62"/>
        <v>1</v>
      </c>
      <c r="CB184" s="14" t="s">
        <v>344</v>
      </c>
      <c r="CC184" s="342" t="s">
        <v>1010</v>
      </c>
      <c r="CD184" s="14" t="s">
        <v>1011</v>
      </c>
      <c r="CE184" s="15">
        <v>17517.99920818301</v>
      </c>
      <c r="CF184" s="149">
        <v>1015</v>
      </c>
      <c r="CG184" s="149">
        <v>51</v>
      </c>
      <c r="CH184" s="144">
        <v>977</v>
      </c>
      <c r="CI184" s="144">
        <v>50</v>
      </c>
      <c r="CJ184" s="144">
        <v>38</v>
      </c>
      <c r="CK184" s="144">
        <v>1</v>
      </c>
      <c r="CL184" s="150">
        <f t="shared" si="63"/>
        <v>45</v>
      </c>
      <c r="CM184" s="150">
        <f t="shared" si="64"/>
        <v>2</v>
      </c>
      <c r="CN184" s="300">
        <v>18093.551677008687</v>
      </c>
      <c r="CO184" s="286">
        <v>13511.61774707471</v>
      </c>
      <c r="CP184" s="148">
        <f t="shared" si="81"/>
        <v>1</v>
      </c>
      <c r="CQ184" s="151" t="s">
        <v>975</v>
      </c>
      <c r="CR184" s="151" t="s">
        <v>1011</v>
      </c>
      <c r="CS184" s="151" t="s">
        <v>1151</v>
      </c>
      <c r="CT184" s="151" t="s">
        <v>344</v>
      </c>
      <c r="CU184" s="151" t="s">
        <v>1392</v>
      </c>
      <c r="CV184" s="152">
        <v>281</v>
      </c>
      <c r="CW184" s="153">
        <v>7</v>
      </c>
      <c r="CX184" s="153">
        <v>11</v>
      </c>
      <c r="CY184" s="153">
        <v>21</v>
      </c>
      <c r="CZ184" s="153">
        <v>3</v>
      </c>
      <c r="DA184" s="154">
        <v>24</v>
      </c>
      <c r="DB184" s="155">
        <v>417</v>
      </c>
      <c r="DC184" s="156">
        <v>6</v>
      </c>
      <c r="DD184" s="156">
        <v>23</v>
      </c>
      <c r="DE184" s="156">
        <v>38</v>
      </c>
      <c r="DF184" s="156">
        <v>4</v>
      </c>
      <c r="DG184" s="156">
        <v>0</v>
      </c>
      <c r="DH184" s="156">
        <v>0</v>
      </c>
      <c r="DI184" s="157">
        <v>42</v>
      </c>
      <c r="DJ184" s="158">
        <v>365</v>
      </c>
      <c r="DK184" s="159">
        <v>10</v>
      </c>
      <c r="DL184" s="159">
        <v>18</v>
      </c>
      <c r="DM184" s="159">
        <v>33</v>
      </c>
      <c r="DN184" s="159">
        <v>4</v>
      </c>
      <c r="DO184" s="159">
        <v>0</v>
      </c>
      <c r="DP184" s="159">
        <v>0</v>
      </c>
      <c r="DQ184" s="160">
        <v>37</v>
      </c>
      <c r="DR184" s="161">
        <v>0</v>
      </c>
      <c r="DS184" s="162">
        <v>0</v>
      </c>
      <c r="DT184" s="162">
        <v>0</v>
      </c>
      <c r="DU184" s="162">
        <v>0</v>
      </c>
      <c r="DV184" s="162">
        <v>0</v>
      </c>
      <c r="DW184" s="163">
        <v>0</v>
      </c>
      <c r="DX184" s="164">
        <v>1063</v>
      </c>
      <c r="DY184" s="165">
        <v>23</v>
      </c>
      <c r="DZ184" s="165">
        <v>52</v>
      </c>
      <c r="EA184" s="166">
        <v>92</v>
      </c>
      <c r="EB184" s="166">
        <v>11</v>
      </c>
      <c r="EC184" s="166">
        <v>0</v>
      </c>
      <c r="ED184" s="166">
        <v>0</v>
      </c>
      <c r="EE184" s="167">
        <v>103</v>
      </c>
      <c r="EF184" s="168"/>
      <c r="EG184" s="168"/>
      <c r="EH184" s="169"/>
      <c r="EI184" s="169"/>
      <c r="EJ184" s="169"/>
      <c r="EK184" s="169"/>
      <c r="EL184" s="169"/>
      <c r="EM184" s="169"/>
      <c r="EN184" s="169"/>
      <c r="EO184" s="169"/>
      <c r="EP184" s="169"/>
      <c r="EQ184" s="169"/>
      <c r="ER184" s="169"/>
      <c r="ES184" s="169"/>
      <c r="ET184" s="170">
        <v>4111.018947225547</v>
      </c>
      <c r="EU184" s="170">
        <v>6317.533879565189</v>
      </c>
      <c r="EV184" s="171">
        <v>10428.552826790736</v>
      </c>
      <c r="EW184" s="168">
        <v>1</v>
      </c>
      <c r="EX184" s="168">
        <v>1</v>
      </c>
      <c r="EY184" s="168">
        <v>1</v>
      </c>
      <c r="EZ184" s="168">
        <v>1</v>
      </c>
      <c r="FA184" s="172">
        <f t="shared" si="65"/>
        <v>3</v>
      </c>
      <c r="FB184" s="172">
        <f t="shared" si="66"/>
        <v>-1</v>
      </c>
      <c r="FC184" s="286">
        <f>(CO184+FA184*Foglio1!$L$17+Foglio1!$I$17*base!FB184)*(1-Foglio1!$L$27)</f>
        <v>10324.7019742423</v>
      </c>
      <c r="FD184" s="203"/>
      <c r="FE184" s="203"/>
      <c r="FF184" s="203"/>
      <c r="FH184" s="203"/>
      <c r="FI184" s="203"/>
      <c r="FJ184" s="203"/>
      <c r="FK184" s="203"/>
      <c r="FL184" s="203"/>
      <c r="FM184" s="203"/>
      <c r="FN184" s="203"/>
      <c r="FO184" s="203"/>
      <c r="FP184" s="203"/>
      <c r="FQ184" s="203"/>
      <c r="FR184" s="203"/>
      <c r="FS184" s="203"/>
      <c r="FT184" s="203"/>
      <c r="FU184" s="203"/>
      <c r="FV184" s="203"/>
      <c r="FW184" s="203"/>
    </row>
    <row r="185" spans="1:179" s="191" customFormat="1" ht="24.75" customHeight="1">
      <c r="A185" s="145">
        <v>177</v>
      </c>
      <c r="B185" s="145" t="str">
        <f t="shared" si="71"/>
        <v>IC</v>
      </c>
      <c r="C185" s="145" t="s">
        <v>284</v>
      </c>
      <c r="D185" s="143" t="s">
        <v>346</v>
      </c>
      <c r="E185" s="146" t="s">
        <v>731</v>
      </c>
      <c r="F185" s="146" t="s">
        <v>347</v>
      </c>
      <c r="G185" s="147">
        <v>4</v>
      </c>
      <c r="H185" s="147">
        <v>97</v>
      </c>
      <c r="I185" s="147">
        <v>8</v>
      </c>
      <c r="J185" s="147">
        <v>1</v>
      </c>
      <c r="K185" s="147">
        <v>9</v>
      </c>
      <c r="L185" s="147">
        <v>12</v>
      </c>
      <c r="M185" s="147">
        <v>168</v>
      </c>
      <c r="N185" s="147">
        <v>19</v>
      </c>
      <c r="O185" s="147">
        <v>1</v>
      </c>
      <c r="P185" s="147">
        <v>20</v>
      </c>
      <c r="Q185" s="147">
        <v>9</v>
      </c>
      <c r="R185" s="147">
        <v>140</v>
      </c>
      <c r="S185" s="147"/>
      <c r="T185" s="147"/>
      <c r="U185" s="147"/>
      <c r="V185" s="147">
        <v>16</v>
      </c>
      <c r="W185" s="147">
        <v>4</v>
      </c>
      <c r="X185" s="147">
        <v>99</v>
      </c>
      <c r="Y185" s="147">
        <v>8</v>
      </c>
      <c r="Z185" s="147">
        <v>1</v>
      </c>
      <c r="AA185" s="147">
        <v>9</v>
      </c>
      <c r="AB185" s="147">
        <v>12</v>
      </c>
      <c r="AC185" s="147">
        <v>175</v>
      </c>
      <c r="AD185" s="147">
        <v>22</v>
      </c>
      <c r="AE185" s="147">
        <v>1</v>
      </c>
      <c r="AF185" s="147">
        <v>23</v>
      </c>
      <c r="AG185" s="147">
        <v>9</v>
      </c>
      <c r="AH185" s="147">
        <v>141</v>
      </c>
      <c r="AI185" s="147"/>
      <c r="AJ185" s="147"/>
      <c r="AK185" s="147"/>
      <c r="AL185" s="147">
        <v>16</v>
      </c>
      <c r="AM185" s="147"/>
      <c r="AN185" s="147"/>
      <c r="AO185" s="147"/>
      <c r="AP185" s="147"/>
      <c r="AQ185" s="147"/>
      <c r="AR185" s="147"/>
      <c r="AS185" s="147"/>
      <c r="AT185" s="147"/>
      <c r="AU185" s="147"/>
      <c r="AV185" s="147"/>
      <c r="AW185" s="147"/>
      <c r="AX185" s="147"/>
      <c r="AY185" s="147"/>
      <c r="AZ185" s="147"/>
      <c r="BA185" s="147"/>
      <c r="BB185" s="147"/>
      <c r="BC185" s="147"/>
      <c r="BD185" s="147"/>
      <c r="BE185" s="147"/>
      <c r="BF185" s="147"/>
      <c r="BG185" s="147"/>
      <c r="BH185" s="147"/>
      <c r="BI185" s="147"/>
      <c r="BJ185" s="147"/>
      <c r="BK185" s="147"/>
      <c r="BL185" s="147"/>
      <c r="BM185" s="147"/>
      <c r="BN185" s="147"/>
      <c r="BO185" s="147"/>
      <c r="BP185" s="147"/>
      <c r="BQ185" s="147"/>
      <c r="BR185" s="147"/>
      <c r="BS185" s="147"/>
      <c r="BT185" s="147"/>
      <c r="BU185" s="147"/>
      <c r="BV185" s="147"/>
      <c r="BW185" s="147">
        <f t="shared" si="58"/>
        <v>25</v>
      </c>
      <c r="BX185" s="147">
        <f t="shared" si="59"/>
        <v>415</v>
      </c>
      <c r="BY185" s="147">
        <f t="shared" si="60"/>
        <v>32</v>
      </c>
      <c r="BZ185" s="147">
        <f t="shared" si="61"/>
        <v>16</v>
      </c>
      <c r="CA185" s="148">
        <f t="shared" si="62"/>
        <v>1</v>
      </c>
      <c r="CB185" s="14" t="s">
        <v>346</v>
      </c>
      <c r="CC185" s="342" t="s">
        <v>1004</v>
      </c>
      <c r="CD185" s="14" t="s">
        <v>1005</v>
      </c>
      <c r="CE185" s="15">
        <v>8432.670640313278</v>
      </c>
      <c r="CF185" s="149">
        <v>417</v>
      </c>
      <c r="CG185" s="149">
        <v>26</v>
      </c>
      <c r="CH185" s="144">
        <v>414</v>
      </c>
      <c r="CI185" s="144">
        <v>26</v>
      </c>
      <c r="CJ185" s="144">
        <v>3</v>
      </c>
      <c r="CK185" s="144">
        <v>0</v>
      </c>
      <c r="CL185" s="150">
        <f t="shared" si="63"/>
        <v>-2</v>
      </c>
      <c r="CM185" s="150">
        <f t="shared" si="64"/>
        <v>-1</v>
      </c>
      <c r="CN185" s="300">
        <v>8369.837417453704</v>
      </c>
      <c r="CO185" s="286">
        <v>5953.501993085553</v>
      </c>
      <c r="CP185" s="148">
        <f t="shared" si="81"/>
        <v>1</v>
      </c>
      <c r="CQ185" s="151" t="s">
        <v>975</v>
      </c>
      <c r="CR185" s="151" t="s">
        <v>1005</v>
      </c>
      <c r="CS185" s="151" t="s">
        <v>1151</v>
      </c>
      <c r="CT185" s="151" t="s">
        <v>346</v>
      </c>
      <c r="CU185" s="151" t="s">
        <v>1393</v>
      </c>
      <c r="CV185" s="152">
        <v>113</v>
      </c>
      <c r="CW185" s="153">
        <v>3</v>
      </c>
      <c r="CX185" s="153">
        <v>5</v>
      </c>
      <c r="CY185" s="153">
        <v>9</v>
      </c>
      <c r="CZ185" s="153">
        <v>2</v>
      </c>
      <c r="DA185" s="154">
        <v>11</v>
      </c>
      <c r="DB185" s="155">
        <v>167</v>
      </c>
      <c r="DC185" s="156">
        <v>3</v>
      </c>
      <c r="DD185" s="156">
        <v>12</v>
      </c>
      <c r="DE185" s="156">
        <v>20</v>
      </c>
      <c r="DF185" s="156">
        <v>1</v>
      </c>
      <c r="DG185" s="156">
        <v>0</v>
      </c>
      <c r="DH185" s="156">
        <v>0</v>
      </c>
      <c r="DI185" s="157">
        <v>21</v>
      </c>
      <c r="DJ185" s="158">
        <v>146</v>
      </c>
      <c r="DK185" s="159">
        <v>1</v>
      </c>
      <c r="DL185" s="159">
        <v>9</v>
      </c>
      <c r="DM185" s="159">
        <v>18</v>
      </c>
      <c r="DN185" s="159">
        <v>0</v>
      </c>
      <c r="DO185" s="159">
        <v>0</v>
      </c>
      <c r="DP185" s="159">
        <v>0</v>
      </c>
      <c r="DQ185" s="160">
        <v>18</v>
      </c>
      <c r="DR185" s="161">
        <v>0</v>
      </c>
      <c r="DS185" s="162">
        <v>0</v>
      </c>
      <c r="DT185" s="162">
        <v>0</v>
      </c>
      <c r="DU185" s="162">
        <v>0</v>
      </c>
      <c r="DV185" s="162">
        <v>0</v>
      </c>
      <c r="DW185" s="163">
        <v>0</v>
      </c>
      <c r="DX185" s="164">
        <v>426</v>
      </c>
      <c r="DY185" s="165">
        <v>7</v>
      </c>
      <c r="DZ185" s="165">
        <v>26</v>
      </c>
      <c r="EA185" s="166">
        <v>47</v>
      </c>
      <c r="EB185" s="166">
        <v>3</v>
      </c>
      <c r="EC185" s="166">
        <v>0</v>
      </c>
      <c r="ED185" s="166">
        <v>0</v>
      </c>
      <c r="EE185" s="167">
        <v>50</v>
      </c>
      <c r="EF185" s="168"/>
      <c r="EG185" s="168"/>
      <c r="EH185" s="169"/>
      <c r="EI185" s="169"/>
      <c r="EJ185" s="169"/>
      <c r="EK185" s="169"/>
      <c r="EL185" s="169"/>
      <c r="EM185" s="169"/>
      <c r="EN185" s="169"/>
      <c r="EO185" s="169"/>
      <c r="EP185" s="169"/>
      <c r="EQ185" s="169"/>
      <c r="ER185" s="169"/>
      <c r="ES185" s="169"/>
      <c r="ET185" s="170">
        <v>1647.0145838199564</v>
      </c>
      <c r="EU185" s="170">
        <v>3151.661148491618</v>
      </c>
      <c r="EV185" s="171">
        <v>4798.675732311574</v>
      </c>
      <c r="EW185" s="168">
        <v>1</v>
      </c>
      <c r="EX185" s="168">
        <v>1</v>
      </c>
      <c r="EY185" s="168">
        <v>1</v>
      </c>
      <c r="EZ185" s="168">
        <v>1</v>
      </c>
      <c r="FA185" s="172">
        <f t="shared" si="65"/>
        <v>11</v>
      </c>
      <c r="FB185" s="172">
        <f t="shared" si="66"/>
        <v>1</v>
      </c>
      <c r="FC185" s="286">
        <f>(CO185+FA185*Foglio1!$L$17+Foglio1!$I$17*base!FB185)*(1-Foglio1!$L$27)</f>
        <v>4708.728875439908</v>
      </c>
      <c r="FD185" s="203"/>
      <c r="FE185" s="203"/>
      <c r="FF185" s="203"/>
      <c r="FH185" s="203"/>
      <c r="FI185" s="203"/>
      <c r="FJ185" s="203"/>
      <c r="FK185" s="203"/>
      <c r="FL185" s="203"/>
      <c r="FM185" s="203"/>
      <c r="FN185" s="203"/>
      <c r="FO185" s="203"/>
      <c r="FP185" s="203"/>
      <c r="FQ185" s="203"/>
      <c r="FR185" s="203"/>
      <c r="FS185" s="203"/>
      <c r="FT185" s="203"/>
      <c r="FU185" s="203"/>
      <c r="FV185" s="203"/>
      <c r="FW185" s="203"/>
    </row>
    <row r="186" spans="1:193" s="191" customFormat="1" ht="27.75" customHeight="1">
      <c r="A186" s="145">
        <v>178</v>
      </c>
      <c r="B186" s="145" t="str">
        <f t="shared" si="71"/>
        <v>EE</v>
      </c>
      <c r="C186" s="145" t="s">
        <v>284</v>
      </c>
      <c r="D186" s="143" t="s">
        <v>348</v>
      </c>
      <c r="E186" s="146" t="s">
        <v>732</v>
      </c>
      <c r="F186" s="146" t="s">
        <v>349</v>
      </c>
      <c r="G186" s="147">
        <v>16</v>
      </c>
      <c r="H186" s="147">
        <v>450</v>
      </c>
      <c r="I186" s="147">
        <v>32</v>
      </c>
      <c r="J186" s="147"/>
      <c r="K186" s="147">
        <v>32</v>
      </c>
      <c r="L186" s="147">
        <v>42</v>
      </c>
      <c r="M186" s="147">
        <v>718</v>
      </c>
      <c r="N186" s="147">
        <v>65</v>
      </c>
      <c r="O186" s="147">
        <v>2</v>
      </c>
      <c r="P186" s="147">
        <v>67</v>
      </c>
      <c r="Q186" s="147"/>
      <c r="R186" s="147"/>
      <c r="S186" s="147"/>
      <c r="T186" s="147"/>
      <c r="U186" s="147"/>
      <c r="V186" s="147">
        <v>31</v>
      </c>
      <c r="W186" s="147">
        <v>16</v>
      </c>
      <c r="X186" s="147">
        <v>480</v>
      </c>
      <c r="Y186" s="147">
        <v>32</v>
      </c>
      <c r="Z186" s="147">
        <v>1</v>
      </c>
      <c r="AA186" s="147">
        <v>33</v>
      </c>
      <c r="AB186" s="147">
        <v>42</v>
      </c>
      <c r="AC186" s="147">
        <v>742</v>
      </c>
      <c r="AD186" s="147">
        <v>21</v>
      </c>
      <c r="AE186" s="147">
        <v>4</v>
      </c>
      <c r="AF186" s="147">
        <v>75</v>
      </c>
      <c r="AG186" s="147"/>
      <c r="AH186" s="147"/>
      <c r="AI186" s="147"/>
      <c r="AJ186" s="147"/>
      <c r="AK186" s="147"/>
      <c r="AL186" s="147">
        <v>31</v>
      </c>
      <c r="AM186" s="147"/>
      <c r="AN186" s="147"/>
      <c r="AO186" s="147"/>
      <c r="AP186" s="147"/>
      <c r="AQ186" s="147"/>
      <c r="AR186" s="147"/>
      <c r="AS186" s="147"/>
      <c r="AT186" s="147"/>
      <c r="AU186" s="147"/>
      <c r="AV186" s="147"/>
      <c r="AW186" s="147"/>
      <c r="AX186" s="147"/>
      <c r="AY186" s="147"/>
      <c r="AZ186" s="147"/>
      <c r="BA186" s="147"/>
      <c r="BB186" s="147"/>
      <c r="BC186" s="147"/>
      <c r="BD186" s="147"/>
      <c r="BE186" s="147"/>
      <c r="BF186" s="147"/>
      <c r="BG186" s="147"/>
      <c r="BH186" s="147"/>
      <c r="BI186" s="147"/>
      <c r="BJ186" s="147"/>
      <c r="BK186" s="147"/>
      <c r="BL186" s="147"/>
      <c r="BM186" s="147"/>
      <c r="BN186" s="147"/>
      <c r="BO186" s="147"/>
      <c r="BP186" s="147"/>
      <c r="BQ186" s="147"/>
      <c r="BR186" s="147"/>
      <c r="BS186" s="147"/>
      <c r="BT186" s="147"/>
      <c r="BU186" s="147"/>
      <c r="BV186" s="147"/>
      <c r="BW186" s="147">
        <f t="shared" si="58"/>
        <v>58</v>
      </c>
      <c r="BX186" s="147">
        <f t="shared" si="59"/>
        <v>1222</v>
      </c>
      <c r="BY186" s="147">
        <f t="shared" si="60"/>
        <v>108</v>
      </c>
      <c r="BZ186" s="147">
        <f t="shared" si="61"/>
        <v>31</v>
      </c>
      <c r="CA186" s="148">
        <f t="shared" si="62"/>
        <v>1</v>
      </c>
      <c r="CB186" s="14" t="s">
        <v>348</v>
      </c>
      <c r="CC186" s="342" t="s">
        <v>970</v>
      </c>
      <c r="CD186" s="14" t="s">
        <v>971</v>
      </c>
      <c r="CE186" s="15">
        <v>16874.79955020003</v>
      </c>
      <c r="CF186" s="149">
        <v>1156</v>
      </c>
      <c r="CG186" s="149">
        <v>57</v>
      </c>
      <c r="CH186" s="144">
        <v>1048</v>
      </c>
      <c r="CI186" s="144">
        <v>55</v>
      </c>
      <c r="CJ186" s="144">
        <v>108</v>
      </c>
      <c r="CK186" s="144">
        <v>2</v>
      </c>
      <c r="CL186" s="150">
        <f t="shared" si="63"/>
        <v>66</v>
      </c>
      <c r="CM186" s="150">
        <f t="shared" si="64"/>
        <v>1</v>
      </c>
      <c r="CN186" s="300">
        <v>18594.858795128148</v>
      </c>
      <c r="CO186" s="286">
        <v>13840.31766773259</v>
      </c>
      <c r="CP186" s="148">
        <f t="shared" si="81"/>
        <v>1</v>
      </c>
      <c r="CQ186" s="151" t="s">
        <v>975</v>
      </c>
      <c r="CR186" s="151" t="s">
        <v>971</v>
      </c>
      <c r="CS186" s="151" t="s">
        <v>1251</v>
      </c>
      <c r="CT186" s="151" t="s">
        <v>348</v>
      </c>
      <c r="CU186" s="151" t="s">
        <v>971</v>
      </c>
      <c r="CV186" s="152">
        <v>485</v>
      </c>
      <c r="CW186" s="153">
        <v>5</v>
      </c>
      <c r="CX186" s="153">
        <v>17</v>
      </c>
      <c r="CY186" s="153">
        <v>33</v>
      </c>
      <c r="CZ186" s="153">
        <v>3</v>
      </c>
      <c r="DA186" s="154">
        <v>36</v>
      </c>
      <c r="DB186" s="155">
        <v>772</v>
      </c>
      <c r="DC186" s="156">
        <v>10</v>
      </c>
      <c r="DD186" s="156">
        <v>43</v>
      </c>
      <c r="DE186" s="156">
        <v>67</v>
      </c>
      <c r="DF186" s="156">
        <v>5</v>
      </c>
      <c r="DG186" s="156">
        <v>0</v>
      </c>
      <c r="DH186" s="156">
        <v>0</v>
      </c>
      <c r="DI186" s="157">
        <v>72</v>
      </c>
      <c r="DJ186" s="158">
        <v>0</v>
      </c>
      <c r="DK186" s="159">
        <v>0</v>
      </c>
      <c r="DL186" s="159">
        <v>0</v>
      </c>
      <c r="DM186" s="159">
        <v>0</v>
      </c>
      <c r="DN186" s="159">
        <v>0</v>
      </c>
      <c r="DO186" s="159">
        <v>0</v>
      </c>
      <c r="DP186" s="159">
        <v>0</v>
      </c>
      <c r="DQ186" s="160">
        <v>0</v>
      </c>
      <c r="DR186" s="161">
        <v>0</v>
      </c>
      <c r="DS186" s="162">
        <v>0</v>
      </c>
      <c r="DT186" s="162">
        <v>0</v>
      </c>
      <c r="DU186" s="162">
        <v>0</v>
      </c>
      <c r="DV186" s="162">
        <v>0</v>
      </c>
      <c r="DW186" s="163">
        <v>0</v>
      </c>
      <c r="DX186" s="164">
        <v>1257</v>
      </c>
      <c r="DY186" s="165">
        <v>15</v>
      </c>
      <c r="DZ186" s="165">
        <v>60</v>
      </c>
      <c r="EA186" s="166">
        <v>100</v>
      </c>
      <c r="EB186" s="166">
        <v>8</v>
      </c>
      <c r="EC186" s="166">
        <v>0</v>
      </c>
      <c r="ED186" s="166">
        <v>0</v>
      </c>
      <c r="EE186" s="167">
        <v>108</v>
      </c>
      <c r="EF186" s="168"/>
      <c r="EG186" s="168"/>
      <c r="EH186" s="169"/>
      <c r="EI186" s="169"/>
      <c r="EJ186" s="169"/>
      <c r="EK186" s="169"/>
      <c r="EL186" s="169"/>
      <c r="EM186" s="169"/>
      <c r="EN186" s="169"/>
      <c r="EO186" s="169"/>
      <c r="EP186" s="169"/>
      <c r="EQ186" s="169"/>
      <c r="ER186" s="169"/>
      <c r="ES186" s="169"/>
      <c r="ET186" s="170">
        <v>4299.89050377808</v>
      </c>
      <c r="EU186" s="170">
        <v>6261.3103700286565</v>
      </c>
      <c r="EV186" s="171">
        <v>10561.200873806736</v>
      </c>
      <c r="EW186" s="168">
        <v>1</v>
      </c>
      <c r="EX186" s="168">
        <v>1</v>
      </c>
      <c r="EY186" s="168">
        <v>1</v>
      </c>
      <c r="EZ186" s="168">
        <v>1</v>
      </c>
      <c r="FA186" s="172">
        <f t="shared" si="65"/>
        <v>35</v>
      </c>
      <c r="FB186" s="172">
        <f t="shared" si="66"/>
        <v>2</v>
      </c>
      <c r="FC186" s="286">
        <f>(CO186+FA186*Foglio1!$L$17+Foglio1!$I$17*base!FB186)*(1-Foglio1!$L$27)</f>
        <v>10944.807226435321</v>
      </c>
      <c r="FD186" s="203"/>
      <c r="FE186" s="203"/>
      <c r="FF186" s="203"/>
      <c r="FH186" s="203"/>
      <c r="FI186" s="203"/>
      <c r="FJ186" s="203"/>
      <c r="FK186" s="203"/>
      <c r="FL186" s="203"/>
      <c r="FM186" s="203"/>
      <c r="FN186" s="203"/>
      <c r="FO186" s="203"/>
      <c r="FP186" s="229"/>
      <c r="FQ186" s="229"/>
      <c r="FR186" s="229"/>
      <c r="FS186" s="229"/>
      <c r="FT186" s="229"/>
      <c r="FU186" s="229"/>
      <c r="FV186" s="229"/>
      <c r="FW186" s="229"/>
      <c r="FX186" s="230"/>
      <c r="FY186" s="230"/>
      <c r="FZ186" s="230"/>
      <c r="GA186" s="230"/>
      <c r="GB186" s="230"/>
      <c r="GC186" s="230"/>
      <c r="GD186" s="230"/>
      <c r="GE186" s="230"/>
      <c r="GF186" s="230"/>
      <c r="GG186" s="230"/>
      <c r="GH186" s="230"/>
      <c r="GI186" s="230"/>
      <c r="GJ186" s="230"/>
      <c r="GK186" s="230"/>
    </row>
    <row r="187" spans="1:193" s="191" customFormat="1" ht="24.75" customHeight="1">
      <c r="A187" s="145">
        <v>179</v>
      </c>
      <c r="B187" s="145" t="str">
        <f t="shared" si="71"/>
        <v>IC</v>
      </c>
      <c r="C187" s="145" t="s">
        <v>284</v>
      </c>
      <c r="D187" s="143" t="s">
        <v>350</v>
      </c>
      <c r="E187" s="146" t="s">
        <v>733</v>
      </c>
      <c r="F187" s="146" t="s">
        <v>351</v>
      </c>
      <c r="G187" s="147">
        <v>7</v>
      </c>
      <c r="H187" s="147">
        <v>148</v>
      </c>
      <c r="I187" s="147">
        <v>13</v>
      </c>
      <c r="J187" s="147"/>
      <c r="K187" s="147">
        <v>13</v>
      </c>
      <c r="L187" s="147">
        <v>17</v>
      </c>
      <c r="M187" s="147">
        <v>254</v>
      </c>
      <c r="N187" s="147">
        <v>24</v>
      </c>
      <c r="O187" s="147">
        <v>1</v>
      </c>
      <c r="P187" s="147">
        <v>25</v>
      </c>
      <c r="Q187" s="147">
        <v>9</v>
      </c>
      <c r="R187" s="147">
        <v>156</v>
      </c>
      <c r="S187" s="147">
        <v>16</v>
      </c>
      <c r="T187" s="147">
        <v>1</v>
      </c>
      <c r="U187" s="147">
        <f aca="true" t="shared" si="84" ref="U187:U192">SUM(S187:T187)</f>
        <v>17</v>
      </c>
      <c r="V187" s="147">
        <v>21</v>
      </c>
      <c r="W187" s="147">
        <v>7</v>
      </c>
      <c r="X187" s="147">
        <v>160</v>
      </c>
      <c r="Y187" s="147">
        <v>13</v>
      </c>
      <c r="Z187" s="147">
        <v>2</v>
      </c>
      <c r="AA187" s="147">
        <v>15</v>
      </c>
      <c r="AB187" s="147">
        <v>17</v>
      </c>
      <c r="AC187" s="147">
        <v>256</v>
      </c>
      <c r="AD187" s="147">
        <v>26</v>
      </c>
      <c r="AE187" s="147">
        <v>3</v>
      </c>
      <c r="AF187" s="147">
        <v>29</v>
      </c>
      <c r="AG187" s="147">
        <v>9</v>
      </c>
      <c r="AH187" s="147">
        <v>158</v>
      </c>
      <c r="AI187" s="147">
        <v>18</v>
      </c>
      <c r="AJ187" s="147">
        <v>1</v>
      </c>
      <c r="AK187" s="147">
        <f aca="true" t="shared" si="85" ref="AK187:AK192">SUM(AI187:AJ187)</f>
        <v>19</v>
      </c>
      <c r="AL187" s="147">
        <v>21</v>
      </c>
      <c r="AM187" s="147"/>
      <c r="AN187" s="147"/>
      <c r="AO187" s="147"/>
      <c r="AP187" s="147"/>
      <c r="AQ187" s="147"/>
      <c r="AR187" s="147"/>
      <c r="AS187" s="147"/>
      <c r="AT187" s="147"/>
      <c r="AU187" s="147"/>
      <c r="AV187" s="147"/>
      <c r="AW187" s="147"/>
      <c r="AX187" s="147"/>
      <c r="AY187" s="147"/>
      <c r="AZ187" s="147"/>
      <c r="BA187" s="147"/>
      <c r="BB187" s="147"/>
      <c r="BC187" s="147"/>
      <c r="BD187" s="147"/>
      <c r="BE187" s="147"/>
      <c r="BF187" s="147"/>
      <c r="BG187" s="147"/>
      <c r="BH187" s="147"/>
      <c r="BI187" s="147"/>
      <c r="BJ187" s="147"/>
      <c r="BK187" s="147"/>
      <c r="BL187" s="147"/>
      <c r="BM187" s="147"/>
      <c r="BN187" s="147"/>
      <c r="BO187" s="147"/>
      <c r="BP187" s="147"/>
      <c r="BQ187" s="147"/>
      <c r="BR187" s="147"/>
      <c r="BS187" s="147"/>
      <c r="BT187" s="147"/>
      <c r="BU187" s="147"/>
      <c r="BV187" s="147"/>
      <c r="BW187" s="147">
        <f t="shared" si="58"/>
        <v>33</v>
      </c>
      <c r="BX187" s="147">
        <f t="shared" si="59"/>
        <v>574</v>
      </c>
      <c r="BY187" s="147">
        <f t="shared" si="60"/>
        <v>63</v>
      </c>
      <c r="BZ187" s="147">
        <f t="shared" si="61"/>
        <v>21</v>
      </c>
      <c r="CA187" s="148">
        <f t="shared" si="62"/>
        <v>1</v>
      </c>
      <c r="CB187" s="14" t="s">
        <v>350</v>
      </c>
      <c r="CC187" s="342" t="s">
        <v>979</v>
      </c>
      <c r="CD187" s="14" t="s">
        <v>980</v>
      </c>
      <c r="CE187" s="15">
        <v>10090.3104439674</v>
      </c>
      <c r="CF187" s="149">
        <v>545</v>
      </c>
      <c r="CG187" s="149">
        <v>30</v>
      </c>
      <c r="CH187" s="144">
        <v>520</v>
      </c>
      <c r="CI187" s="144">
        <v>31</v>
      </c>
      <c r="CJ187" s="144">
        <v>25</v>
      </c>
      <c r="CK187" s="144">
        <v>-1</v>
      </c>
      <c r="CL187" s="150">
        <f t="shared" si="63"/>
        <v>29</v>
      </c>
      <c r="CM187" s="150">
        <f t="shared" si="64"/>
        <v>3</v>
      </c>
      <c r="CN187" s="300">
        <v>9908.605141414073</v>
      </c>
      <c r="CO187" s="286">
        <v>7626.939177224977</v>
      </c>
      <c r="CP187" s="148">
        <f t="shared" si="81"/>
        <v>1</v>
      </c>
      <c r="CQ187" s="151" t="s">
        <v>975</v>
      </c>
      <c r="CR187" s="151" t="s">
        <v>980</v>
      </c>
      <c r="CS187" s="151" t="s">
        <v>1151</v>
      </c>
      <c r="CT187" s="151" t="s">
        <v>350</v>
      </c>
      <c r="CU187" s="151" t="s">
        <v>1394</v>
      </c>
      <c r="CV187" s="152">
        <v>176</v>
      </c>
      <c r="CW187" s="153">
        <v>3</v>
      </c>
      <c r="CX187" s="153">
        <v>8</v>
      </c>
      <c r="CY187" s="153">
        <v>14</v>
      </c>
      <c r="CZ187" s="153">
        <v>1</v>
      </c>
      <c r="DA187" s="154">
        <v>15</v>
      </c>
      <c r="DB187" s="155">
        <v>239</v>
      </c>
      <c r="DC187" s="156">
        <v>6</v>
      </c>
      <c r="DD187" s="156">
        <v>16</v>
      </c>
      <c r="DE187" s="156">
        <v>24</v>
      </c>
      <c r="DF187" s="156">
        <v>2</v>
      </c>
      <c r="DG187" s="156">
        <v>0</v>
      </c>
      <c r="DH187" s="156">
        <v>0</v>
      </c>
      <c r="DI187" s="157">
        <v>26</v>
      </c>
      <c r="DJ187" s="158">
        <v>166</v>
      </c>
      <c r="DK187" s="159">
        <v>2</v>
      </c>
      <c r="DL187" s="159">
        <v>9</v>
      </c>
      <c r="DM187" s="159">
        <v>16</v>
      </c>
      <c r="DN187" s="159">
        <v>1</v>
      </c>
      <c r="DO187" s="159">
        <v>0</v>
      </c>
      <c r="DP187" s="159">
        <v>0</v>
      </c>
      <c r="DQ187" s="160">
        <v>17</v>
      </c>
      <c r="DR187" s="161">
        <v>0</v>
      </c>
      <c r="DS187" s="162">
        <v>0</v>
      </c>
      <c r="DT187" s="162">
        <v>0</v>
      </c>
      <c r="DU187" s="162">
        <v>0</v>
      </c>
      <c r="DV187" s="162">
        <v>0</v>
      </c>
      <c r="DW187" s="163">
        <v>0</v>
      </c>
      <c r="DX187" s="164">
        <v>581</v>
      </c>
      <c r="DY187" s="165">
        <v>11</v>
      </c>
      <c r="DZ187" s="165">
        <v>33</v>
      </c>
      <c r="EA187" s="166">
        <v>54</v>
      </c>
      <c r="EB187" s="166">
        <v>4</v>
      </c>
      <c r="EC187" s="166">
        <v>0</v>
      </c>
      <c r="ED187" s="166">
        <v>0</v>
      </c>
      <c r="EE187" s="167">
        <v>58</v>
      </c>
      <c r="EF187" s="168"/>
      <c r="EG187" s="168"/>
      <c r="EH187" s="169"/>
      <c r="EI187" s="169"/>
      <c r="EJ187" s="169"/>
      <c r="EK187" s="169"/>
      <c r="EL187" s="169"/>
      <c r="EM187" s="169"/>
      <c r="EN187" s="169"/>
      <c r="EO187" s="169"/>
      <c r="EP187" s="169"/>
      <c r="EQ187" s="169"/>
      <c r="ER187" s="169"/>
      <c r="ES187" s="169"/>
      <c r="ET187" s="170">
        <v>2198.6764205541294</v>
      </c>
      <c r="EU187" s="170">
        <v>3896.5958006199467</v>
      </c>
      <c r="EV187" s="171">
        <v>6095.272221174077</v>
      </c>
      <c r="EW187" s="168">
        <v>1</v>
      </c>
      <c r="EX187" s="168">
        <v>1</v>
      </c>
      <c r="EY187" s="168">
        <v>1</v>
      </c>
      <c r="EZ187" s="168">
        <v>1</v>
      </c>
      <c r="FA187" s="172">
        <f t="shared" si="65"/>
        <v>7</v>
      </c>
      <c r="FB187" s="172">
        <f t="shared" si="66"/>
        <v>0</v>
      </c>
      <c r="FC187" s="286">
        <f>(CO187+FA187*Foglio1!$L$17+Foglio1!$I$17*base!FB187)*(1-Foglio1!$L$27)</f>
        <v>5894.949732800591</v>
      </c>
      <c r="FD187" s="203"/>
      <c r="FE187" s="203"/>
      <c r="FF187" s="203"/>
      <c r="FH187" s="203"/>
      <c r="FI187" s="203"/>
      <c r="FJ187" s="203"/>
      <c r="FK187" s="203"/>
      <c r="FL187" s="203"/>
      <c r="FM187" s="203"/>
      <c r="FN187" s="203"/>
      <c r="FO187" s="203"/>
      <c r="FP187" s="229"/>
      <c r="FQ187" s="229"/>
      <c r="FR187" s="229"/>
      <c r="FS187" s="229"/>
      <c r="FT187" s="229"/>
      <c r="FU187" s="229"/>
      <c r="FV187" s="229"/>
      <c r="FW187" s="229"/>
      <c r="FX187" s="230"/>
      <c r="FY187" s="230"/>
      <c r="FZ187" s="230"/>
      <c r="GA187" s="230"/>
      <c r="GB187" s="230"/>
      <c r="GC187" s="230"/>
      <c r="GD187" s="230"/>
      <c r="GE187" s="230"/>
      <c r="GF187" s="230"/>
      <c r="GG187" s="230"/>
      <c r="GH187" s="230"/>
      <c r="GI187" s="230"/>
      <c r="GJ187" s="230"/>
      <c r="GK187" s="230"/>
    </row>
    <row r="188" spans="1:193" s="191" customFormat="1" ht="24.75" customHeight="1">
      <c r="A188" s="145">
        <v>180</v>
      </c>
      <c r="B188" s="145" t="str">
        <f>MID(D188,3,2)</f>
        <v>IC</v>
      </c>
      <c r="C188" s="145" t="s">
        <v>284</v>
      </c>
      <c r="D188" s="143" t="s">
        <v>352</v>
      </c>
      <c r="E188" s="146" t="s">
        <v>734</v>
      </c>
      <c r="F188" s="146" t="s">
        <v>353</v>
      </c>
      <c r="G188" s="147">
        <v>3</v>
      </c>
      <c r="H188" s="147">
        <v>65</v>
      </c>
      <c r="I188" s="147">
        <v>6</v>
      </c>
      <c r="J188" s="147"/>
      <c r="K188" s="147">
        <v>6</v>
      </c>
      <c r="L188" s="147">
        <v>8</v>
      </c>
      <c r="M188" s="147">
        <v>141</v>
      </c>
      <c r="N188" s="147">
        <v>12</v>
      </c>
      <c r="O188" s="147">
        <v>1</v>
      </c>
      <c r="P188" s="147">
        <v>13</v>
      </c>
      <c r="Q188" s="147">
        <v>6</v>
      </c>
      <c r="R188" s="147">
        <v>102</v>
      </c>
      <c r="S188" s="147">
        <v>13</v>
      </c>
      <c r="T188" s="147">
        <v>1</v>
      </c>
      <c r="U188" s="147">
        <f t="shared" si="84"/>
        <v>14</v>
      </c>
      <c r="V188" s="147">
        <v>12</v>
      </c>
      <c r="W188" s="147">
        <v>3</v>
      </c>
      <c r="X188" s="147">
        <v>66</v>
      </c>
      <c r="Y188" s="147">
        <v>6</v>
      </c>
      <c r="Z188" s="147">
        <v>1</v>
      </c>
      <c r="AA188" s="147">
        <v>7</v>
      </c>
      <c r="AB188" s="147">
        <v>9</v>
      </c>
      <c r="AC188" s="147">
        <v>146</v>
      </c>
      <c r="AD188" s="147">
        <v>13</v>
      </c>
      <c r="AE188" s="147">
        <v>2</v>
      </c>
      <c r="AF188" s="147">
        <v>15</v>
      </c>
      <c r="AG188" s="147">
        <v>6</v>
      </c>
      <c r="AH188" s="147">
        <v>102</v>
      </c>
      <c r="AI188" s="147">
        <v>15</v>
      </c>
      <c r="AJ188" s="147">
        <v>1</v>
      </c>
      <c r="AK188" s="147">
        <f t="shared" si="85"/>
        <v>16</v>
      </c>
      <c r="AL188" s="147">
        <v>12</v>
      </c>
      <c r="AM188" s="147"/>
      <c r="AN188" s="147"/>
      <c r="AO188" s="147"/>
      <c r="AP188" s="147"/>
      <c r="AQ188" s="147"/>
      <c r="AR188" s="147"/>
      <c r="AS188" s="147"/>
      <c r="AT188" s="147"/>
      <c r="AU188" s="147"/>
      <c r="AV188" s="147"/>
      <c r="AW188" s="147"/>
      <c r="AX188" s="147"/>
      <c r="AY188" s="147"/>
      <c r="AZ188" s="147"/>
      <c r="BA188" s="147"/>
      <c r="BB188" s="147"/>
      <c r="BC188" s="147"/>
      <c r="BD188" s="147"/>
      <c r="BE188" s="147"/>
      <c r="BF188" s="147"/>
      <c r="BG188" s="147"/>
      <c r="BH188" s="147"/>
      <c r="BI188" s="147"/>
      <c r="BJ188" s="147"/>
      <c r="BK188" s="147"/>
      <c r="BL188" s="147"/>
      <c r="BM188" s="147"/>
      <c r="BN188" s="147"/>
      <c r="BO188" s="147"/>
      <c r="BP188" s="147"/>
      <c r="BQ188" s="147"/>
      <c r="BR188" s="147"/>
      <c r="BS188" s="147"/>
      <c r="BT188" s="147"/>
      <c r="BU188" s="147"/>
      <c r="BV188" s="147"/>
      <c r="BW188" s="147">
        <f t="shared" si="58"/>
        <v>18</v>
      </c>
      <c r="BX188" s="147">
        <f t="shared" si="59"/>
        <v>314</v>
      </c>
      <c r="BY188" s="147">
        <f t="shared" si="60"/>
        <v>38</v>
      </c>
      <c r="BZ188" s="147">
        <f t="shared" si="61"/>
        <v>12</v>
      </c>
      <c r="CA188" s="148">
        <f t="shared" si="62"/>
        <v>1</v>
      </c>
      <c r="CB188" s="14" t="s">
        <v>352</v>
      </c>
      <c r="CC188" s="342" t="s">
        <v>987</v>
      </c>
      <c r="CD188" s="14" t="s">
        <v>988</v>
      </c>
      <c r="CE188" s="15">
        <v>6026.325679580953</v>
      </c>
      <c r="CF188" s="149">
        <v>302</v>
      </c>
      <c r="CG188" s="149">
        <v>18</v>
      </c>
      <c r="CH188" s="144">
        <v>311</v>
      </c>
      <c r="CI188" s="144">
        <v>18</v>
      </c>
      <c r="CJ188" s="144">
        <v>-9</v>
      </c>
      <c r="CK188" s="144">
        <v>0</v>
      </c>
      <c r="CL188" s="150">
        <f t="shared" si="63"/>
        <v>12</v>
      </c>
      <c r="CM188" s="150">
        <f t="shared" si="64"/>
        <v>0</v>
      </c>
      <c r="CN188" s="300">
        <v>5855.779377444615</v>
      </c>
      <c r="CO188" s="286">
        <v>4291.630197826329</v>
      </c>
      <c r="CP188" s="148">
        <f t="shared" si="81"/>
        <v>1</v>
      </c>
      <c r="CQ188" s="151" t="s">
        <v>975</v>
      </c>
      <c r="CR188" s="151" t="s">
        <v>988</v>
      </c>
      <c r="CS188" s="151" t="s">
        <v>1151</v>
      </c>
      <c r="CT188" s="151" t="s">
        <v>352</v>
      </c>
      <c r="CU188" s="151" t="s">
        <v>1395</v>
      </c>
      <c r="CV188" s="152">
        <v>75</v>
      </c>
      <c r="CW188" s="153">
        <v>1</v>
      </c>
      <c r="CX188" s="153">
        <v>3</v>
      </c>
      <c r="CY188" s="153">
        <v>6</v>
      </c>
      <c r="CZ188" s="153">
        <v>0</v>
      </c>
      <c r="DA188" s="154">
        <v>6</v>
      </c>
      <c r="DB188" s="155">
        <v>138</v>
      </c>
      <c r="DC188" s="156">
        <v>2</v>
      </c>
      <c r="DD188" s="156">
        <v>9</v>
      </c>
      <c r="DE188" s="156">
        <v>13</v>
      </c>
      <c r="DF188" s="156">
        <v>1</v>
      </c>
      <c r="DG188" s="156">
        <v>0</v>
      </c>
      <c r="DH188" s="156">
        <v>0</v>
      </c>
      <c r="DI188" s="157">
        <v>14</v>
      </c>
      <c r="DJ188" s="158">
        <v>93</v>
      </c>
      <c r="DK188" s="159">
        <v>2</v>
      </c>
      <c r="DL188" s="159">
        <v>6</v>
      </c>
      <c r="DM188" s="159">
        <v>13</v>
      </c>
      <c r="DN188" s="159">
        <v>1</v>
      </c>
      <c r="DO188" s="159">
        <v>0</v>
      </c>
      <c r="DP188" s="159">
        <v>0</v>
      </c>
      <c r="DQ188" s="160">
        <v>14</v>
      </c>
      <c r="DR188" s="161">
        <v>0</v>
      </c>
      <c r="DS188" s="162">
        <v>0</v>
      </c>
      <c r="DT188" s="162">
        <v>0</v>
      </c>
      <c r="DU188" s="162">
        <v>0</v>
      </c>
      <c r="DV188" s="162">
        <v>0</v>
      </c>
      <c r="DW188" s="163">
        <v>0</v>
      </c>
      <c r="DX188" s="164">
        <v>306</v>
      </c>
      <c r="DY188" s="165">
        <v>5</v>
      </c>
      <c r="DZ188" s="165">
        <v>18</v>
      </c>
      <c r="EA188" s="166">
        <v>32</v>
      </c>
      <c r="EB188" s="166">
        <v>2</v>
      </c>
      <c r="EC188" s="166">
        <v>0</v>
      </c>
      <c r="ED188" s="166">
        <v>0</v>
      </c>
      <c r="EE188" s="167">
        <v>34</v>
      </c>
      <c r="EF188" s="168"/>
      <c r="EG188" s="168"/>
      <c r="EH188" s="169"/>
      <c r="EI188" s="169"/>
      <c r="EJ188" s="169"/>
      <c r="EK188" s="169"/>
      <c r="EL188" s="169"/>
      <c r="EM188" s="169"/>
      <c r="EN188" s="169"/>
      <c r="EO188" s="169"/>
      <c r="EP188" s="169"/>
      <c r="EQ188" s="169"/>
      <c r="ER188" s="169"/>
      <c r="ES188" s="169"/>
      <c r="ET188" s="170">
        <v>1172.2365294603649</v>
      </c>
      <c r="EU188" s="170">
        <v>2163.2559433130436</v>
      </c>
      <c r="EV188" s="171">
        <v>3335.4924727734087</v>
      </c>
      <c r="EW188" s="168">
        <v>1</v>
      </c>
      <c r="EX188" s="168">
        <v>1</v>
      </c>
      <c r="EY188" s="168">
        <v>1</v>
      </c>
      <c r="EZ188" s="168">
        <v>1</v>
      </c>
      <c r="FA188" s="172">
        <f t="shared" si="65"/>
        <v>-8</v>
      </c>
      <c r="FB188" s="172">
        <f t="shared" si="66"/>
        <v>0</v>
      </c>
      <c r="FC188" s="286">
        <f>(CO188+FA188*Foglio1!$L$17+Foglio1!$I$17*base!FB188)*(1-Foglio1!$L$27)</f>
        <v>3281.8807100359286</v>
      </c>
      <c r="FD188" s="203"/>
      <c r="FE188" s="203"/>
      <c r="FF188" s="203"/>
      <c r="FH188" s="203"/>
      <c r="FI188" s="203"/>
      <c r="FJ188" s="203"/>
      <c r="FK188" s="203"/>
      <c r="FL188" s="203"/>
      <c r="FM188" s="203"/>
      <c r="FN188" s="203"/>
      <c r="FO188" s="203"/>
      <c r="FP188" s="229"/>
      <c r="FQ188" s="229"/>
      <c r="FR188" s="229"/>
      <c r="FS188" s="229"/>
      <c r="FT188" s="229"/>
      <c r="FU188" s="229"/>
      <c r="FV188" s="229"/>
      <c r="FW188" s="229"/>
      <c r="FX188" s="230"/>
      <c r="FY188" s="230"/>
      <c r="FZ188" s="230"/>
      <c r="GA188" s="230"/>
      <c r="GB188" s="230"/>
      <c r="GC188" s="230"/>
      <c r="GD188" s="230"/>
      <c r="GE188" s="230"/>
      <c r="GF188" s="230"/>
      <c r="GG188" s="230"/>
      <c r="GH188" s="230"/>
      <c r="GI188" s="230"/>
      <c r="GJ188" s="230"/>
      <c r="GK188" s="230"/>
    </row>
    <row r="189" spans="1:193" s="191" customFormat="1" ht="24.75" customHeight="1">
      <c r="A189" s="145">
        <v>181</v>
      </c>
      <c r="B189" s="145" t="str">
        <f>MID(D189,3,2)</f>
        <v>MM</v>
      </c>
      <c r="C189" s="145" t="s">
        <v>284</v>
      </c>
      <c r="D189" s="143" t="s">
        <v>354</v>
      </c>
      <c r="E189" s="146" t="s">
        <v>355</v>
      </c>
      <c r="F189" s="146" t="s">
        <v>356</v>
      </c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>
        <v>35</v>
      </c>
      <c r="R189" s="147">
        <v>775</v>
      </c>
      <c r="S189" s="147">
        <v>66</v>
      </c>
      <c r="T189" s="147">
        <v>7</v>
      </c>
      <c r="U189" s="147">
        <f t="shared" si="84"/>
        <v>73</v>
      </c>
      <c r="V189" s="147">
        <v>22</v>
      </c>
      <c r="W189" s="147"/>
      <c r="X189" s="147"/>
      <c r="Y189" s="147"/>
      <c r="Z189" s="147"/>
      <c r="AA189" s="147"/>
      <c r="AB189" s="147"/>
      <c r="AC189" s="147"/>
      <c r="AD189" s="147"/>
      <c r="AE189" s="147"/>
      <c r="AF189" s="147"/>
      <c r="AG189" s="147">
        <v>36</v>
      </c>
      <c r="AH189" s="147">
        <v>789</v>
      </c>
      <c r="AI189" s="147">
        <v>80</v>
      </c>
      <c r="AJ189" s="147">
        <v>15</v>
      </c>
      <c r="AK189" s="147">
        <f t="shared" si="85"/>
        <v>95</v>
      </c>
      <c r="AL189" s="147">
        <v>22</v>
      </c>
      <c r="AM189" s="147"/>
      <c r="AN189" s="147"/>
      <c r="AO189" s="147"/>
      <c r="AP189" s="147"/>
      <c r="AQ189" s="147"/>
      <c r="AR189" s="147"/>
      <c r="AS189" s="147"/>
      <c r="AT189" s="147"/>
      <c r="AU189" s="147"/>
      <c r="AV189" s="147"/>
      <c r="AW189" s="147"/>
      <c r="AX189" s="147"/>
      <c r="AY189" s="147"/>
      <c r="AZ189" s="147"/>
      <c r="BA189" s="147"/>
      <c r="BB189" s="147"/>
      <c r="BC189" s="147"/>
      <c r="BD189" s="147"/>
      <c r="BE189" s="147"/>
      <c r="BF189" s="147"/>
      <c r="BG189" s="147"/>
      <c r="BH189" s="147"/>
      <c r="BI189" s="147"/>
      <c r="BJ189" s="147"/>
      <c r="BK189" s="147"/>
      <c r="BL189" s="147"/>
      <c r="BM189" s="147"/>
      <c r="BN189" s="147"/>
      <c r="BO189" s="147"/>
      <c r="BP189" s="147"/>
      <c r="BQ189" s="147"/>
      <c r="BR189" s="147"/>
      <c r="BS189" s="147"/>
      <c r="BT189" s="147"/>
      <c r="BU189" s="147"/>
      <c r="BV189" s="147"/>
      <c r="BW189" s="147">
        <f t="shared" si="58"/>
        <v>36</v>
      </c>
      <c r="BX189" s="147">
        <f t="shared" si="59"/>
        <v>789</v>
      </c>
      <c r="BY189" s="147">
        <f t="shared" si="60"/>
        <v>95</v>
      </c>
      <c r="BZ189" s="147">
        <f t="shared" si="61"/>
        <v>22</v>
      </c>
      <c r="CA189" s="148">
        <f t="shared" si="62"/>
        <v>1</v>
      </c>
      <c r="CB189" s="342" t="s">
        <v>354</v>
      </c>
      <c r="CC189" s="342" t="s">
        <v>1032</v>
      </c>
      <c r="CD189" s="14" t="s">
        <v>1033</v>
      </c>
      <c r="CE189" s="15">
        <v>14850.294761764102</v>
      </c>
      <c r="CF189" s="149">
        <v>757</v>
      </c>
      <c r="CG189" s="149">
        <v>34</v>
      </c>
      <c r="CH189" s="144">
        <v>727</v>
      </c>
      <c r="CI189" s="144">
        <v>33</v>
      </c>
      <c r="CJ189" s="144">
        <v>30</v>
      </c>
      <c r="CK189" s="144">
        <v>1</v>
      </c>
      <c r="CL189" s="150">
        <f t="shared" si="63"/>
        <v>32</v>
      </c>
      <c r="CM189" s="150">
        <f t="shared" si="64"/>
        <v>2</v>
      </c>
      <c r="CN189" s="300">
        <v>15366.228273205585</v>
      </c>
      <c r="CO189" s="286">
        <v>11485.907197267788</v>
      </c>
      <c r="CP189" s="148">
        <f t="shared" si="81"/>
        <v>1</v>
      </c>
      <c r="CQ189" s="151" t="s">
        <v>975</v>
      </c>
      <c r="CR189" s="151" t="s">
        <v>1033</v>
      </c>
      <c r="CS189" s="151" t="s">
        <v>1295</v>
      </c>
      <c r="CT189" s="151" t="s">
        <v>354</v>
      </c>
      <c r="CU189" s="151" t="s">
        <v>1312</v>
      </c>
      <c r="CV189" s="152">
        <v>0</v>
      </c>
      <c r="CW189" s="153">
        <v>0</v>
      </c>
      <c r="CX189" s="153">
        <v>0</v>
      </c>
      <c r="CY189" s="153">
        <v>0</v>
      </c>
      <c r="CZ189" s="153">
        <v>0</v>
      </c>
      <c r="DA189" s="154">
        <v>0</v>
      </c>
      <c r="DB189" s="155">
        <v>0</v>
      </c>
      <c r="DC189" s="156">
        <v>0</v>
      </c>
      <c r="DD189" s="156">
        <v>0</v>
      </c>
      <c r="DE189" s="156">
        <v>0</v>
      </c>
      <c r="DF189" s="156">
        <v>0</v>
      </c>
      <c r="DG189" s="156">
        <v>0</v>
      </c>
      <c r="DH189" s="156">
        <v>0</v>
      </c>
      <c r="DI189" s="157">
        <v>0</v>
      </c>
      <c r="DJ189" s="158">
        <v>753</v>
      </c>
      <c r="DK189" s="159">
        <v>25</v>
      </c>
      <c r="DL189" s="159">
        <v>35</v>
      </c>
      <c r="DM189" s="159">
        <v>67</v>
      </c>
      <c r="DN189" s="159">
        <v>14</v>
      </c>
      <c r="DO189" s="159">
        <v>0</v>
      </c>
      <c r="DP189" s="159">
        <v>0</v>
      </c>
      <c r="DQ189" s="160">
        <v>81</v>
      </c>
      <c r="DR189" s="161">
        <v>0</v>
      </c>
      <c r="DS189" s="162">
        <v>0</v>
      </c>
      <c r="DT189" s="162">
        <v>0</v>
      </c>
      <c r="DU189" s="162">
        <v>0</v>
      </c>
      <c r="DV189" s="162">
        <v>0</v>
      </c>
      <c r="DW189" s="163">
        <v>0</v>
      </c>
      <c r="DX189" s="164">
        <v>753</v>
      </c>
      <c r="DY189" s="165">
        <v>25</v>
      </c>
      <c r="DZ189" s="165">
        <v>35</v>
      </c>
      <c r="EA189" s="166">
        <v>67</v>
      </c>
      <c r="EB189" s="166">
        <v>14</v>
      </c>
      <c r="EC189" s="166">
        <v>0</v>
      </c>
      <c r="ED189" s="166">
        <v>0</v>
      </c>
      <c r="EE189" s="167">
        <v>81</v>
      </c>
      <c r="EF189" s="168"/>
      <c r="EG189" s="168"/>
      <c r="EH189" s="169"/>
      <c r="EI189" s="169"/>
      <c r="EJ189" s="169"/>
      <c r="EK189" s="169"/>
      <c r="EL189" s="169"/>
      <c r="EM189" s="169"/>
      <c r="EN189" s="169"/>
      <c r="EO189" s="169"/>
      <c r="EP189" s="169"/>
      <c r="EQ189" s="169"/>
      <c r="ER189" s="169"/>
      <c r="ES189" s="169"/>
      <c r="ET189" s="170">
        <v>3565.978890205276</v>
      </c>
      <c r="EU189" s="170">
        <v>5347.291263650545</v>
      </c>
      <c r="EV189" s="171">
        <v>8913.270153855821</v>
      </c>
      <c r="EW189" s="168">
        <f>IF(AND(EH189=0,EL189=0),1,IF(AND(EH189&lt;&gt;"",EL189&lt;&gt;""),"X","err"))</f>
        <v>1</v>
      </c>
      <c r="EX189" s="168">
        <f>IF(AND(EI189=0,EM189=0),1,IF(AND(EI189&lt;&gt;"",EM189&lt;&gt;""),"X","err"))</f>
        <v>1</v>
      </c>
      <c r="EY189" s="168">
        <f>IF(AND(EJ189=0,EN189=0),1,IF(AND(EJ189&lt;&gt;"",EN189&lt;&gt;""),"X","err"))</f>
        <v>1</v>
      </c>
      <c r="EZ189" s="168">
        <f>IF(AND(EK189=0,EO189=0),1,IF(AND(EK189&lt;&gt;"",EO189&lt;&gt;""),"X","err"))</f>
        <v>1</v>
      </c>
      <c r="FA189" s="172">
        <f t="shared" si="65"/>
        <v>-36</v>
      </c>
      <c r="FB189" s="172">
        <f t="shared" si="66"/>
        <v>-1</v>
      </c>
      <c r="FC189" s="286">
        <f>(CO189+FA189*Foglio1!$L$17+Foglio1!$I$17*base!FB189)*(1-Foglio1!$L$27)</f>
        <v>8649.595691151362</v>
      </c>
      <c r="FD189" s="203"/>
      <c r="FE189" s="203"/>
      <c r="FF189" s="203"/>
      <c r="FH189" s="203"/>
      <c r="FI189" s="203"/>
      <c r="FJ189" s="203"/>
      <c r="FK189" s="203"/>
      <c r="FL189" s="203"/>
      <c r="FM189" s="203"/>
      <c r="FN189" s="203"/>
      <c r="FO189" s="203"/>
      <c r="FP189" s="229"/>
      <c r="FQ189" s="229"/>
      <c r="FR189" s="229"/>
      <c r="FS189" s="229"/>
      <c r="FT189" s="229"/>
      <c r="FU189" s="229"/>
      <c r="FV189" s="229"/>
      <c r="FW189" s="229"/>
      <c r="FX189" s="230"/>
      <c r="FY189" s="230"/>
      <c r="FZ189" s="230"/>
      <c r="GA189" s="230"/>
      <c r="GB189" s="230"/>
      <c r="GC189" s="230"/>
      <c r="GD189" s="230"/>
      <c r="GE189" s="230"/>
      <c r="GF189" s="230"/>
      <c r="GG189" s="230"/>
      <c r="GH189" s="230"/>
      <c r="GI189" s="230"/>
      <c r="GJ189" s="230"/>
      <c r="GK189" s="230"/>
    </row>
    <row r="190" spans="1:193" s="191" customFormat="1" ht="24.75" customHeight="1">
      <c r="A190" s="343">
        <v>182</v>
      </c>
      <c r="B190" s="343" t="str">
        <f>MID(D190,3,2)</f>
        <v>IC</v>
      </c>
      <c r="C190" s="343" t="s">
        <v>284</v>
      </c>
      <c r="D190" s="344" t="s">
        <v>357</v>
      </c>
      <c r="E190" s="345" t="s">
        <v>735</v>
      </c>
      <c r="F190" s="345" t="s">
        <v>358</v>
      </c>
      <c r="G190" s="346">
        <v>7</v>
      </c>
      <c r="H190" s="346">
        <v>179</v>
      </c>
      <c r="I190" s="346">
        <v>14</v>
      </c>
      <c r="J190" s="346">
        <v>1</v>
      </c>
      <c r="K190" s="346">
        <v>15</v>
      </c>
      <c r="L190" s="346">
        <v>18</v>
      </c>
      <c r="M190" s="346">
        <v>337</v>
      </c>
      <c r="N190" s="346">
        <v>29</v>
      </c>
      <c r="O190" s="346">
        <v>3</v>
      </c>
      <c r="P190" s="346">
        <v>32</v>
      </c>
      <c r="Q190" s="346">
        <v>10</v>
      </c>
      <c r="R190" s="346">
        <v>235</v>
      </c>
      <c r="S190" s="346">
        <v>32</v>
      </c>
      <c r="T190" s="346">
        <v>1</v>
      </c>
      <c r="U190" s="346">
        <f t="shared" si="84"/>
        <v>33</v>
      </c>
      <c r="V190" s="346">
        <v>25</v>
      </c>
      <c r="W190" s="346">
        <v>7</v>
      </c>
      <c r="X190" s="346">
        <v>190</v>
      </c>
      <c r="Y190" s="346">
        <v>14</v>
      </c>
      <c r="Z190" s="346">
        <v>2</v>
      </c>
      <c r="AA190" s="346">
        <v>16</v>
      </c>
      <c r="AB190" s="346">
        <v>18</v>
      </c>
      <c r="AC190" s="346">
        <v>342</v>
      </c>
      <c r="AD190" s="346">
        <v>33</v>
      </c>
      <c r="AE190" s="346">
        <v>3</v>
      </c>
      <c r="AF190" s="346">
        <v>36</v>
      </c>
      <c r="AG190" s="346">
        <v>10</v>
      </c>
      <c r="AH190" s="346">
        <v>232</v>
      </c>
      <c r="AI190" s="346">
        <v>33</v>
      </c>
      <c r="AJ190" s="346">
        <v>1</v>
      </c>
      <c r="AK190" s="346">
        <f t="shared" si="85"/>
        <v>34</v>
      </c>
      <c r="AL190" s="346">
        <v>25</v>
      </c>
      <c r="AM190" s="346"/>
      <c r="AN190" s="346"/>
      <c r="AO190" s="346"/>
      <c r="AP190" s="346"/>
      <c r="AQ190" s="346"/>
      <c r="AR190" s="346"/>
      <c r="AS190" s="346"/>
      <c r="AT190" s="346"/>
      <c r="AU190" s="346"/>
      <c r="AV190" s="346"/>
      <c r="AW190" s="346"/>
      <c r="AX190" s="346"/>
      <c r="AY190" s="346"/>
      <c r="AZ190" s="346"/>
      <c r="BA190" s="346"/>
      <c r="BB190" s="346"/>
      <c r="BC190" s="346"/>
      <c r="BD190" s="346"/>
      <c r="BE190" s="346"/>
      <c r="BF190" s="346"/>
      <c r="BG190" s="346"/>
      <c r="BH190" s="346"/>
      <c r="BI190" s="346"/>
      <c r="BJ190" s="346"/>
      <c r="BK190" s="346"/>
      <c r="BL190" s="346"/>
      <c r="BM190" s="346"/>
      <c r="BN190" s="346"/>
      <c r="BO190" s="346"/>
      <c r="BP190" s="346"/>
      <c r="BQ190" s="346"/>
      <c r="BR190" s="346"/>
      <c r="BS190" s="346"/>
      <c r="BT190" s="346"/>
      <c r="BU190" s="346"/>
      <c r="BV190" s="346"/>
      <c r="BW190" s="346">
        <f t="shared" si="58"/>
        <v>35</v>
      </c>
      <c r="BX190" s="346">
        <f t="shared" si="59"/>
        <v>764</v>
      </c>
      <c r="BY190" s="346">
        <f t="shared" si="60"/>
        <v>86</v>
      </c>
      <c r="BZ190" s="346">
        <f t="shared" si="61"/>
        <v>25</v>
      </c>
      <c r="CA190" s="148">
        <f t="shared" si="62"/>
        <v>1</v>
      </c>
      <c r="CB190" s="347" t="s">
        <v>357</v>
      </c>
      <c r="CC190" s="348" t="s">
        <v>1014</v>
      </c>
      <c r="CD190" s="347" t="s">
        <v>1015</v>
      </c>
      <c r="CE190" s="349">
        <v>12778.175553508894</v>
      </c>
      <c r="CF190" s="350">
        <v>738</v>
      </c>
      <c r="CG190" s="350">
        <v>35</v>
      </c>
      <c r="CH190" s="351">
        <v>762</v>
      </c>
      <c r="CI190" s="351">
        <v>36</v>
      </c>
      <c r="CJ190" s="351">
        <v>-24</v>
      </c>
      <c r="CK190" s="351">
        <v>-1</v>
      </c>
      <c r="CL190" s="352">
        <f t="shared" si="63"/>
        <v>26</v>
      </c>
      <c r="CM190" s="352">
        <f t="shared" si="64"/>
        <v>0</v>
      </c>
      <c r="CN190" s="353">
        <v>12013.20640778123</v>
      </c>
      <c r="CO190" s="354">
        <v>8809.347837239617</v>
      </c>
      <c r="CP190" s="148">
        <f t="shared" si="81"/>
        <v>1</v>
      </c>
      <c r="CQ190" s="355" t="s">
        <v>975</v>
      </c>
      <c r="CR190" s="355" t="s">
        <v>1015</v>
      </c>
      <c r="CS190" s="355" t="s">
        <v>1151</v>
      </c>
      <c r="CT190" s="355" t="s">
        <v>357</v>
      </c>
      <c r="CU190" s="355" t="s">
        <v>1396</v>
      </c>
      <c r="CV190" s="356">
        <v>196</v>
      </c>
      <c r="CW190" s="357">
        <v>4</v>
      </c>
      <c r="CX190" s="357">
        <v>8</v>
      </c>
      <c r="CY190" s="357">
        <v>15</v>
      </c>
      <c r="CZ190" s="357">
        <v>2</v>
      </c>
      <c r="DA190" s="358">
        <v>17</v>
      </c>
      <c r="DB190" s="359">
        <v>345</v>
      </c>
      <c r="DC190" s="360">
        <v>8</v>
      </c>
      <c r="DD190" s="360">
        <v>18</v>
      </c>
      <c r="DE190" s="360">
        <v>29</v>
      </c>
      <c r="DF190" s="360">
        <v>3</v>
      </c>
      <c r="DG190" s="360">
        <v>0</v>
      </c>
      <c r="DH190" s="360">
        <v>0</v>
      </c>
      <c r="DI190" s="361">
        <v>32</v>
      </c>
      <c r="DJ190" s="362">
        <v>229</v>
      </c>
      <c r="DK190" s="363">
        <v>3</v>
      </c>
      <c r="DL190" s="363">
        <v>10</v>
      </c>
      <c r="DM190" s="363">
        <v>21</v>
      </c>
      <c r="DN190" s="363">
        <v>2</v>
      </c>
      <c r="DO190" s="363">
        <v>0</v>
      </c>
      <c r="DP190" s="363">
        <v>0</v>
      </c>
      <c r="DQ190" s="364">
        <v>23</v>
      </c>
      <c r="DR190" s="365">
        <v>0</v>
      </c>
      <c r="DS190" s="366">
        <v>0</v>
      </c>
      <c r="DT190" s="366">
        <v>0</v>
      </c>
      <c r="DU190" s="366">
        <v>0</v>
      </c>
      <c r="DV190" s="366">
        <v>0</v>
      </c>
      <c r="DW190" s="367">
        <v>0</v>
      </c>
      <c r="DX190" s="368">
        <v>770</v>
      </c>
      <c r="DY190" s="369">
        <v>15</v>
      </c>
      <c r="DZ190" s="369">
        <v>36</v>
      </c>
      <c r="EA190" s="370">
        <v>65</v>
      </c>
      <c r="EB190" s="370">
        <v>7</v>
      </c>
      <c r="EC190" s="370">
        <v>0</v>
      </c>
      <c r="ED190" s="370">
        <v>0</v>
      </c>
      <c r="EE190" s="371">
        <v>72</v>
      </c>
      <c r="EF190" s="168"/>
      <c r="EG190" s="168"/>
      <c r="EH190" s="372"/>
      <c r="EI190" s="372"/>
      <c r="EJ190" s="372"/>
      <c r="EK190" s="372"/>
      <c r="EL190" s="372"/>
      <c r="EM190" s="372"/>
      <c r="EN190" s="372"/>
      <c r="EO190" s="372"/>
      <c r="EP190" s="372"/>
      <c r="EQ190" s="372"/>
      <c r="ER190" s="372"/>
      <c r="ES190" s="372"/>
      <c r="ET190" s="373">
        <v>2940.7704914990463</v>
      </c>
      <c r="EU190" s="373">
        <v>4250.032666547811</v>
      </c>
      <c r="EV190" s="374">
        <v>7190.803158046857</v>
      </c>
      <c r="EW190" s="168">
        <v>1</v>
      </c>
      <c r="EX190" s="168">
        <v>1</v>
      </c>
      <c r="EY190" s="168">
        <v>1</v>
      </c>
      <c r="EZ190" s="168">
        <v>1</v>
      </c>
      <c r="FA190" s="375">
        <f t="shared" si="65"/>
        <v>6</v>
      </c>
      <c r="FB190" s="375">
        <f t="shared" si="66"/>
        <v>1</v>
      </c>
      <c r="FC190" s="354">
        <f>(CO190+FA190*Foglio1!$L$17+Foglio1!$I$17*base!FB190)*(1-Foglio1!$L$27)</f>
        <v>6893.59467315924</v>
      </c>
      <c r="FD190" s="203"/>
      <c r="FE190" s="203"/>
      <c r="FF190" s="203"/>
      <c r="FH190" s="203"/>
      <c r="FI190" s="203"/>
      <c r="FJ190" s="203"/>
      <c r="FK190" s="203"/>
      <c r="FL190" s="203"/>
      <c r="FM190" s="203"/>
      <c r="FN190" s="203"/>
      <c r="FO190" s="203"/>
      <c r="FP190" s="229"/>
      <c r="FQ190" s="229"/>
      <c r="FR190" s="229"/>
      <c r="FS190" s="229"/>
      <c r="FT190" s="229"/>
      <c r="FU190" s="229"/>
      <c r="FV190" s="229"/>
      <c r="FW190" s="229"/>
      <c r="FX190" s="230"/>
      <c r="FY190" s="230"/>
      <c r="FZ190" s="230"/>
      <c r="GA190" s="230"/>
      <c r="GB190" s="230"/>
      <c r="GC190" s="230"/>
      <c r="GD190" s="230"/>
      <c r="GE190" s="230"/>
      <c r="GF190" s="230"/>
      <c r="GG190" s="230"/>
      <c r="GH190" s="230"/>
      <c r="GI190" s="230"/>
      <c r="GJ190" s="230"/>
      <c r="GK190" s="230"/>
    </row>
    <row r="191" spans="1:194" s="5" customFormat="1" ht="24" customHeight="1">
      <c r="A191" s="145">
        <v>183</v>
      </c>
      <c r="B191" s="145" t="str">
        <f>MID(D191,3,2)</f>
        <v>IC</v>
      </c>
      <c r="C191" s="145" t="s">
        <v>284</v>
      </c>
      <c r="D191" s="143" t="s">
        <v>359</v>
      </c>
      <c r="E191" s="146" t="s">
        <v>736</v>
      </c>
      <c r="F191" s="146" t="s">
        <v>360</v>
      </c>
      <c r="G191" s="147">
        <v>9</v>
      </c>
      <c r="H191" s="147">
        <v>215</v>
      </c>
      <c r="I191" s="147">
        <v>17</v>
      </c>
      <c r="J191" s="147">
        <v>1</v>
      </c>
      <c r="K191" s="147">
        <v>18</v>
      </c>
      <c r="L191" s="147">
        <v>28</v>
      </c>
      <c r="M191" s="147">
        <v>485</v>
      </c>
      <c r="N191" s="147">
        <v>44</v>
      </c>
      <c r="O191" s="147">
        <v>1</v>
      </c>
      <c r="P191" s="147">
        <v>45</v>
      </c>
      <c r="Q191" s="147">
        <v>9</v>
      </c>
      <c r="R191" s="147">
        <v>158</v>
      </c>
      <c r="S191" s="147">
        <v>14</v>
      </c>
      <c r="T191" s="147">
        <v>1</v>
      </c>
      <c r="U191" s="147">
        <f t="shared" si="84"/>
        <v>15</v>
      </c>
      <c r="V191" s="147">
        <v>28</v>
      </c>
      <c r="W191" s="147">
        <v>9</v>
      </c>
      <c r="X191" s="147">
        <v>225</v>
      </c>
      <c r="Y191" s="147">
        <v>17</v>
      </c>
      <c r="Z191" s="147">
        <v>2</v>
      </c>
      <c r="AA191" s="147">
        <v>19</v>
      </c>
      <c r="AB191" s="147">
        <v>29</v>
      </c>
      <c r="AC191" s="147">
        <v>489</v>
      </c>
      <c r="AD191" s="147">
        <v>45</v>
      </c>
      <c r="AE191" s="147">
        <v>3</v>
      </c>
      <c r="AF191" s="147">
        <v>48</v>
      </c>
      <c r="AG191" s="147">
        <v>9</v>
      </c>
      <c r="AH191" s="147">
        <v>159</v>
      </c>
      <c r="AI191" s="147">
        <v>20</v>
      </c>
      <c r="AJ191" s="147">
        <v>2</v>
      </c>
      <c r="AK191" s="147">
        <f t="shared" si="85"/>
        <v>22</v>
      </c>
      <c r="AL191" s="147">
        <v>28</v>
      </c>
      <c r="AM191" s="147"/>
      <c r="AN191" s="147"/>
      <c r="AO191" s="147"/>
      <c r="AP191" s="147"/>
      <c r="AQ191" s="147"/>
      <c r="AR191" s="147"/>
      <c r="AS191" s="147"/>
      <c r="AT191" s="147"/>
      <c r="AU191" s="147"/>
      <c r="AV191" s="147"/>
      <c r="AW191" s="147"/>
      <c r="AX191" s="147"/>
      <c r="AY191" s="147"/>
      <c r="AZ191" s="147"/>
      <c r="BA191" s="147"/>
      <c r="BB191" s="147"/>
      <c r="BC191" s="147"/>
      <c r="BD191" s="147"/>
      <c r="BE191" s="147"/>
      <c r="BF191" s="147"/>
      <c r="BG191" s="147"/>
      <c r="BH191" s="147"/>
      <c r="BI191" s="147"/>
      <c r="BJ191" s="147"/>
      <c r="BK191" s="147"/>
      <c r="BL191" s="147"/>
      <c r="BM191" s="147"/>
      <c r="BN191" s="147"/>
      <c r="BO191" s="147"/>
      <c r="BP191" s="147"/>
      <c r="BQ191" s="147"/>
      <c r="BR191" s="147"/>
      <c r="BS191" s="147"/>
      <c r="BT191" s="147"/>
      <c r="BU191" s="147"/>
      <c r="BV191" s="147"/>
      <c r="BW191" s="147">
        <f t="shared" si="58"/>
        <v>47</v>
      </c>
      <c r="BX191" s="147">
        <f t="shared" si="59"/>
        <v>873</v>
      </c>
      <c r="BY191" s="147">
        <f t="shared" si="60"/>
        <v>89</v>
      </c>
      <c r="BZ191" s="147">
        <f t="shared" si="61"/>
        <v>28</v>
      </c>
      <c r="CA191" s="147">
        <f t="shared" si="62"/>
        <v>1</v>
      </c>
      <c r="CB191" s="14" t="s">
        <v>359</v>
      </c>
      <c r="CC191" s="342" t="s">
        <v>1028</v>
      </c>
      <c r="CD191" s="14" t="s">
        <v>1029</v>
      </c>
      <c r="CE191" s="15">
        <v>13961.726460873066</v>
      </c>
      <c r="CF191" s="149">
        <v>875</v>
      </c>
      <c r="CG191" s="149">
        <v>45</v>
      </c>
      <c r="CH191" s="144">
        <v>797</v>
      </c>
      <c r="CI191" s="144">
        <v>44</v>
      </c>
      <c r="CJ191" s="144">
        <v>78</v>
      </c>
      <c r="CK191" s="144">
        <v>1</v>
      </c>
      <c r="CL191" s="144">
        <f t="shared" si="63"/>
        <v>-2</v>
      </c>
      <c r="CM191" s="144">
        <f t="shared" si="64"/>
        <v>2</v>
      </c>
      <c r="CN191" s="300">
        <v>15029.025315602343</v>
      </c>
      <c r="CO191" s="300">
        <v>11117.926103556143</v>
      </c>
      <c r="CP191" s="147">
        <f t="shared" si="81"/>
        <v>1</v>
      </c>
      <c r="CQ191" s="151" t="s">
        <v>975</v>
      </c>
      <c r="CR191" s="151" t="s">
        <v>1029</v>
      </c>
      <c r="CS191" s="151" t="s">
        <v>1151</v>
      </c>
      <c r="CT191" s="151" t="s">
        <v>359</v>
      </c>
      <c r="CU191" s="151" t="s">
        <v>1397</v>
      </c>
      <c r="CV191" s="153">
        <v>228</v>
      </c>
      <c r="CW191" s="153">
        <v>7</v>
      </c>
      <c r="CX191" s="153">
        <v>9</v>
      </c>
      <c r="CY191" s="153">
        <v>18</v>
      </c>
      <c r="CZ191" s="153">
        <v>3</v>
      </c>
      <c r="DA191" s="153">
        <v>21</v>
      </c>
      <c r="DB191" s="156">
        <v>487</v>
      </c>
      <c r="DC191" s="156">
        <v>8</v>
      </c>
      <c r="DD191" s="156">
        <v>28</v>
      </c>
      <c r="DE191" s="156">
        <v>45</v>
      </c>
      <c r="DF191" s="156">
        <v>3</v>
      </c>
      <c r="DG191" s="156">
        <v>0</v>
      </c>
      <c r="DH191" s="156">
        <v>0</v>
      </c>
      <c r="DI191" s="156">
        <v>48</v>
      </c>
      <c r="DJ191" s="159">
        <v>174</v>
      </c>
      <c r="DK191" s="159">
        <v>3</v>
      </c>
      <c r="DL191" s="159">
        <v>10</v>
      </c>
      <c r="DM191" s="159">
        <v>15</v>
      </c>
      <c r="DN191" s="159">
        <v>2</v>
      </c>
      <c r="DO191" s="159">
        <v>0</v>
      </c>
      <c r="DP191" s="159">
        <v>0</v>
      </c>
      <c r="DQ191" s="159">
        <v>17</v>
      </c>
      <c r="DR191" s="162">
        <v>0</v>
      </c>
      <c r="DS191" s="162">
        <v>0</v>
      </c>
      <c r="DT191" s="162">
        <v>0</v>
      </c>
      <c r="DU191" s="162">
        <v>0</v>
      </c>
      <c r="DV191" s="162">
        <v>0</v>
      </c>
      <c r="DW191" s="162">
        <v>0</v>
      </c>
      <c r="DX191" s="165">
        <v>889</v>
      </c>
      <c r="DY191" s="165">
        <v>18</v>
      </c>
      <c r="DZ191" s="165">
        <v>47</v>
      </c>
      <c r="EA191" s="166">
        <v>78</v>
      </c>
      <c r="EB191" s="166">
        <v>8</v>
      </c>
      <c r="EC191" s="166">
        <v>0</v>
      </c>
      <c r="ED191" s="166">
        <v>0</v>
      </c>
      <c r="EE191" s="165">
        <v>86</v>
      </c>
      <c r="EF191" s="169"/>
      <c r="EG191" s="169"/>
      <c r="EH191" s="169"/>
      <c r="EI191" s="169"/>
      <c r="EJ191" s="169"/>
      <c r="EK191" s="169"/>
      <c r="EL191" s="169"/>
      <c r="EM191" s="169"/>
      <c r="EN191" s="169"/>
      <c r="EO191" s="169"/>
      <c r="EP191" s="169"/>
      <c r="EQ191" s="169"/>
      <c r="ER191" s="169"/>
      <c r="ES191" s="169"/>
      <c r="ET191" s="170">
        <v>3291.1493667734076</v>
      </c>
      <c r="EU191" s="170">
        <v>5367.858384587931</v>
      </c>
      <c r="EV191" s="171">
        <v>8659.00775136134</v>
      </c>
      <c r="EW191" s="169">
        <v>1</v>
      </c>
      <c r="EX191" s="169">
        <v>1</v>
      </c>
      <c r="EY191" s="169">
        <v>1</v>
      </c>
      <c r="EZ191" s="169">
        <v>1</v>
      </c>
      <c r="FA191" s="172">
        <f t="shared" si="65"/>
        <v>16</v>
      </c>
      <c r="FB191" s="172">
        <f t="shared" si="66"/>
        <v>0</v>
      </c>
      <c r="FC191" s="300">
        <f>(CO191+FA191*Foglio1!$L$17+Foglio1!$I$17*base!FB191)*(1-Foglio1!$L$27)</f>
        <v>8610.248060992104</v>
      </c>
      <c r="FD191" s="231"/>
      <c r="FE191" s="231"/>
      <c r="FF191" s="231"/>
      <c r="FH191" s="231"/>
      <c r="FI191" s="231"/>
      <c r="FJ191" s="231"/>
      <c r="FK191" s="231"/>
      <c r="FL191" s="231"/>
      <c r="FM191" s="231"/>
      <c r="FN191" s="231"/>
      <c r="FO191" s="232"/>
      <c r="FP191" s="229"/>
      <c r="FQ191" s="229"/>
      <c r="FR191" s="229"/>
      <c r="FS191" s="229"/>
      <c r="FT191" s="229"/>
      <c r="FU191" s="229"/>
      <c r="FV191" s="229"/>
      <c r="FW191" s="229"/>
      <c r="FX191" s="230"/>
      <c r="FY191" s="230"/>
      <c r="FZ191" s="230"/>
      <c r="GA191" s="230"/>
      <c r="GB191" s="230"/>
      <c r="GC191" s="230"/>
      <c r="GD191" s="230"/>
      <c r="GE191" s="230"/>
      <c r="GF191" s="230"/>
      <c r="GG191" s="230"/>
      <c r="GH191" s="230"/>
      <c r="GI191" s="230"/>
      <c r="GJ191" s="230"/>
      <c r="GK191" s="230"/>
      <c r="GL191" s="233"/>
    </row>
    <row r="192" spans="1:194" s="5" customFormat="1" ht="33" customHeight="1" hidden="1" thickBot="1">
      <c r="A192" s="145">
        <v>184</v>
      </c>
      <c r="B192" s="145" t="str">
        <f>MID(D192,3,2)</f>
        <v>IC</v>
      </c>
      <c r="C192" s="145" t="s">
        <v>284</v>
      </c>
      <c r="D192" s="143" t="s">
        <v>361</v>
      </c>
      <c r="E192" s="146" t="s">
        <v>737</v>
      </c>
      <c r="F192" s="146" t="s">
        <v>360</v>
      </c>
      <c r="G192" s="147">
        <v>3</v>
      </c>
      <c r="H192" s="147">
        <v>65</v>
      </c>
      <c r="I192" s="147">
        <v>5</v>
      </c>
      <c r="J192" s="147"/>
      <c r="K192" s="147">
        <v>5</v>
      </c>
      <c r="L192" s="147">
        <v>18</v>
      </c>
      <c r="M192" s="147">
        <v>263</v>
      </c>
      <c r="N192" s="147">
        <v>30</v>
      </c>
      <c r="O192" s="147">
        <v>1</v>
      </c>
      <c r="P192" s="147">
        <v>31</v>
      </c>
      <c r="Q192" s="147">
        <v>12</v>
      </c>
      <c r="R192" s="147">
        <v>233</v>
      </c>
      <c r="S192" s="147">
        <v>27</v>
      </c>
      <c r="T192" s="147">
        <v>1</v>
      </c>
      <c r="U192" s="147">
        <f t="shared" si="84"/>
        <v>28</v>
      </c>
      <c r="V192" s="147">
        <v>21</v>
      </c>
      <c r="W192" s="147">
        <v>3</v>
      </c>
      <c r="X192" s="147">
        <v>64</v>
      </c>
      <c r="Y192" s="147">
        <v>5</v>
      </c>
      <c r="Z192" s="147"/>
      <c r="AA192" s="147">
        <v>5</v>
      </c>
      <c r="AB192" s="147">
        <v>19</v>
      </c>
      <c r="AC192" s="147">
        <v>261</v>
      </c>
      <c r="AD192" s="147">
        <v>31</v>
      </c>
      <c r="AE192" s="147">
        <v>3</v>
      </c>
      <c r="AF192" s="147">
        <v>34</v>
      </c>
      <c r="AG192" s="147">
        <v>12</v>
      </c>
      <c r="AH192" s="147">
        <v>237</v>
      </c>
      <c r="AI192" s="147">
        <v>35</v>
      </c>
      <c r="AJ192" s="147">
        <v>2</v>
      </c>
      <c r="AK192" s="147">
        <f t="shared" si="85"/>
        <v>37</v>
      </c>
      <c r="AL192" s="147">
        <v>21</v>
      </c>
      <c r="AM192" s="147"/>
      <c r="AN192" s="147"/>
      <c r="AO192" s="147">
        <f>SUM(G149:G192)</f>
        <v>280</v>
      </c>
      <c r="AP192" s="147">
        <f aca="true" t="shared" si="86" ref="AP192:BV192">SUM(H149:H192)</f>
        <v>6567</v>
      </c>
      <c r="AQ192" s="147">
        <f t="shared" si="86"/>
        <v>542</v>
      </c>
      <c r="AR192" s="147">
        <f t="shared" si="86"/>
        <v>27</v>
      </c>
      <c r="AS192" s="147">
        <f t="shared" si="86"/>
        <v>569</v>
      </c>
      <c r="AT192" s="147">
        <f t="shared" si="86"/>
        <v>852</v>
      </c>
      <c r="AU192" s="147">
        <f t="shared" si="86"/>
        <v>14975</v>
      </c>
      <c r="AV192" s="147">
        <f t="shared" si="86"/>
        <v>1352</v>
      </c>
      <c r="AW192" s="147">
        <f t="shared" si="86"/>
        <v>89</v>
      </c>
      <c r="AX192" s="147">
        <f t="shared" si="86"/>
        <v>1441</v>
      </c>
      <c r="AY192" s="147">
        <f t="shared" si="86"/>
        <v>456</v>
      </c>
      <c r="AZ192" s="147">
        <f t="shared" si="86"/>
        <v>9631</v>
      </c>
      <c r="BA192" s="147">
        <f t="shared" si="86"/>
        <v>881</v>
      </c>
      <c r="BB192" s="147">
        <f t="shared" si="86"/>
        <v>73</v>
      </c>
      <c r="BC192" s="147">
        <f t="shared" si="86"/>
        <v>954</v>
      </c>
      <c r="BD192" s="147">
        <f t="shared" si="86"/>
        <v>1016</v>
      </c>
      <c r="BE192" s="147">
        <f t="shared" si="86"/>
        <v>280</v>
      </c>
      <c r="BF192" s="147">
        <f t="shared" si="86"/>
        <v>6731</v>
      </c>
      <c r="BG192" s="147">
        <f t="shared" si="86"/>
        <v>550</v>
      </c>
      <c r="BH192" s="147">
        <f t="shared" si="86"/>
        <v>51</v>
      </c>
      <c r="BI192" s="147">
        <f t="shared" si="86"/>
        <v>602</v>
      </c>
      <c r="BJ192" s="147">
        <f t="shared" si="86"/>
        <v>858</v>
      </c>
      <c r="BK192" s="147">
        <f t="shared" si="86"/>
        <v>15196</v>
      </c>
      <c r="BL192" s="147">
        <f t="shared" si="86"/>
        <v>1377</v>
      </c>
      <c r="BM192" s="147">
        <f t="shared" si="86"/>
        <v>163</v>
      </c>
      <c r="BN192" s="147">
        <f t="shared" si="86"/>
        <v>1589</v>
      </c>
      <c r="BO192" s="147">
        <f t="shared" si="86"/>
        <v>459</v>
      </c>
      <c r="BP192" s="147">
        <f t="shared" si="86"/>
        <v>9732</v>
      </c>
      <c r="BQ192" s="147">
        <f t="shared" si="86"/>
        <v>1091</v>
      </c>
      <c r="BR192" s="147">
        <f t="shared" si="86"/>
        <v>120</v>
      </c>
      <c r="BS192" s="147">
        <f t="shared" si="86"/>
        <v>1210</v>
      </c>
      <c r="BT192" s="147">
        <f t="shared" si="86"/>
        <v>1020</v>
      </c>
      <c r="BU192" s="147">
        <f t="shared" si="86"/>
        <v>0</v>
      </c>
      <c r="BV192" s="147">
        <f t="shared" si="86"/>
        <v>0</v>
      </c>
      <c r="BW192" s="147">
        <f t="shared" si="58"/>
        <v>34</v>
      </c>
      <c r="BX192" s="147">
        <f t="shared" si="59"/>
        <v>562</v>
      </c>
      <c r="BY192" s="147">
        <f t="shared" si="60"/>
        <v>76</v>
      </c>
      <c r="BZ192" s="147">
        <f t="shared" si="61"/>
        <v>21</v>
      </c>
      <c r="CA192" s="147">
        <f t="shared" si="62"/>
        <v>1</v>
      </c>
      <c r="CB192" s="342" t="s">
        <v>361</v>
      </c>
      <c r="CC192" s="342" t="s">
        <v>1030</v>
      </c>
      <c r="CD192" s="14" t="s">
        <v>1029</v>
      </c>
      <c r="CE192" s="15">
        <v>11401.266964292008</v>
      </c>
      <c r="CF192" s="149">
        <v>571</v>
      </c>
      <c r="CG192" s="149">
        <v>34</v>
      </c>
      <c r="CH192" s="144">
        <v>572</v>
      </c>
      <c r="CI192" s="144">
        <v>34</v>
      </c>
      <c r="CJ192" s="144">
        <v>-1</v>
      </c>
      <c r="CK192" s="144">
        <v>0</v>
      </c>
      <c r="CL192" s="144">
        <f t="shared" si="63"/>
        <v>-9</v>
      </c>
      <c r="CM192" s="144">
        <f t="shared" si="64"/>
        <v>0</v>
      </c>
      <c r="CN192" s="300">
        <v>11259.30871663758</v>
      </c>
      <c r="CO192" s="300">
        <v>8135.446175570132</v>
      </c>
      <c r="CP192" s="147">
        <f t="shared" si="81"/>
        <v>1</v>
      </c>
      <c r="CQ192" s="151" t="s">
        <v>975</v>
      </c>
      <c r="CR192" s="151" t="s">
        <v>1029</v>
      </c>
      <c r="CS192" s="151" t="s">
        <v>1151</v>
      </c>
      <c r="CT192" s="151" t="s">
        <v>361</v>
      </c>
      <c r="CU192" s="151" t="s">
        <v>1398</v>
      </c>
      <c r="CV192" s="153">
        <v>60</v>
      </c>
      <c r="CW192" s="153">
        <v>1</v>
      </c>
      <c r="CX192" s="153">
        <v>3</v>
      </c>
      <c r="CY192" s="153">
        <v>5</v>
      </c>
      <c r="CZ192" s="153">
        <v>1</v>
      </c>
      <c r="DA192" s="153">
        <v>6</v>
      </c>
      <c r="DB192" s="156">
        <v>260</v>
      </c>
      <c r="DC192" s="156">
        <v>5</v>
      </c>
      <c r="DD192" s="156">
        <v>19</v>
      </c>
      <c r="DE192" s="156">
        <v>30</v>
      </c>
      <c r="DF192" s="156">
        <v>2</v>
      </c>
      <c r="DG192" s="156">
        <v>0</v>
      </c>
      <c r="DH192" s="156">
        <v>0</v>
      </c>
      <c r="DI192" s="156">
        <v>32</v>
      </c>
      <c r="DJ192" s="159">
        <v>258</v>
      </c>
      <c r="DK192" s="159">
        <v>4</v>
      </c>
      <c r="DL192" s="159">
        <v>13</v>
      </c>
      <c r="DM192" s="159">
        <v>30</v>
      </c>
      <c r="DN192" s="159">
        <v>2</v>
      </c>
      <c r="DO192" s="159">
        <v>0</v>
      </c>
      <c r="DP192" s="159">
        <v>0</v>
      </c>
      <c r="DQ192" s="159">
        <v>32</v>
      </c>
      <c r="DR192" s="162">
        <v>0</v>
      </c>
      <c r="DS192" s="162">
        <v>0</v>
      </c>
      <c r="DT192" s="162">
        <v>0</v>
      </c>
      <c r="DU192" s="162">
        <v>0</v>
      </c>
      <c r="DV192" s="162">
        <v>0</v>
      </c>
      <c r="DW192" s="162">
        <v>0</v>
      </c>
      <c r="DX192" s="165">
        <v>578</v>
      </c>
      <c r="DY192" s="165">
        <v>10</v>
      </c>
      <c r="DZ192" s="165">
        <v>35</v>
      </c>
      <c r="EA192" s="166">
        <v>65</v>
      </c>
      <c r="EB192" s="166">
        <v>5</v>
      </c>
      <c r="EC192" s="166">
        <v>0</v>
      </c>
      <c r="ED192" s="166">
        <v>0</v>
      </c>
      <c r="EE192" s="165">
        <v>70</v>
      </c>
      <c r="EF192" s="169"/>
      <c r="EG192" s="169"/>
      <c r="EH192" s="169"/>
      <c r="EI192" s="169"/>
      <c r="EJ192" s="169"/>
      <c r="EK192" s="169"/>
      <c r="EL192" s="169"/>
      <c r="EM192" s="169"/>
      <c r="EN192" s="169"/>
      <c r="EO192" s="169"/>
      <c r="EP192" s="169"/>
      <c r="EQ192" s="169"/>
      <c r="ER192" s="169"/>
      <c r="ES192" s="169"/>
      <c r="ET192" s="170">
        <v>2344.686013745748</v>
      </c>
      <c r="EU192" s="170">
        <v>4235.999773732396</v>
      </c>
      <c r="EV192" s="171">
        <v>6580.6857874781435</v>
      </c>
      <c r="EW192" s="169">
        <v>1</v>
      </c>
      <c r="EX192" s="169">
        <v>1</v>
      </c>
      <c r="EY192" s="169">
        <v>1</v>
      </c>
      <c r="EZ192" s="169">
        <v>1</v>
      </c>
      <c r="FA192" s="172">
        <f t="shared" si="65"/>
        <v>16</v>
      </c>
      <c r="FB192" s="172">
        <f t="shared" si="66"/>
        <v>1</v>
      </c>
      <c r="FC192" s="300">
        <f>(CO192+FA192*Foglio1!$L$17+Foglio1!$I$17*base!FB192)*(1-Foglio1!$L$27)+0.25</f>
        <v>6404.258754778867</v>
      </c>
      <c r="FD192" s="231"/>
      <c r="FE192" s="231"/>
      <c r="FF192" s="231"/>
      <c r="FH192" s="231"/>
      <c r="FI192" s="231"/>
      <c r="FJ192" s="231"/>
      <c r="FK192" s="231"/>
      <c r="FL192" s="231"/>
      <c r="FM192" s="231"/>
      <c r="FN192" s="231"/>
      <c r="FO192" s="232"/>
      <c r="FP192" s="229"/>
      <c r="FQ192" s="229"/>
      <c r="FR192" s="229"/>
      <c r="FS192" s="229"/>
      <c r="FT192" s="229"/>
      <c r="FU192" s="229"/>
      <c r="FV192" s="229"/>
      <c r="FW192" s="229"/>
      <c r="FX192" s="230"/>
      <c r="FY192" s="230"/>
      <c r="FZ192" s="230"/>
      <c r="GA192" s="230"/>
      <c r="GB192" s="230"/>
      <c r="GC192" s="230"/>
      <c r="GD192" s="230"/>
      <c r="GE192" s="230"/>
      <c r="GF192" s="230"/>
      <c r="GG192" s="230"/>
      <c r="GH192" s="230"/>
      <c r="GI192" s="230"/>
      <c r="GJ192" s="230"/>
      <c r="GK192" s="230"/>
      <c r="GL192" s="233"/>
    </row>
    <row r="193" spans="1:194" s="211" customFormat="1" ht="27" customHeight="1">
      <c r="A193" s="315"/>
      <c r="B193" s="315"/>
      <c r="C193" s="315"/>
      <c r="D193" s="316"/>
      <c r="E193" s="317" t="s">
        <v>1380</v>
      </c>
      <c r="F193" s="317"/>
      <c r="G193" s="318">
        <f aca="true" t="shared" si="87" ref="G193:AL193">SUM(G149:G192)</f>
        <v>280</v>
      </c>
      <c r="H193" s="318">
        <f t="shared" si="87"/>
        <v>6567</v>
      </c>
      <c r="I193" s="318">
        <f t="shared" si="87"/>
        <v>542</v>
      </c>
      <c r="J193" s="318">
        <f t="shared" si="87"/>
        <v>27</v>
      </c>
      <c r="K193" s="318">
        <f t="shared" si="87"/>
        <v>569</v>
      </c>
      <c r="L193" s="318">
        <f t="shared" si="87"/>
        <v>852</v>
      </c>
      <c r="M193" s="318">
        <f t="shared" si="87"/>
        <v>14975</v>
      </c>
      <c r="N193" s="318">
        <f t="shared" si="87"/>
        <v>1352</v>
      </c>
      <c r="O193" s="318">
        <f t="shared" si="87"/>
        <v>89</v>
      </c>
      <c r="P193" s="318">
        <f t="shared" si="87"/>
        <v>1441</v>
      </c>
      <c r="Q193" s="318">
        <f t="shared" si="87"/>
        <v>456</v>
      </c>
      <c r="R193" s="318">
        <f t="shared" si="87"/>
        <v>9631</v>
      </c>
      <c r="S193" s="318">
        <f t="shared" si="87"/>
        <v>881</v>
      </c>
      <c r="T193" s="318">
        <f t="shared" si="87"/>
        <v>73</v>
      </c>
      <c r="U193" s="318">
        <f t="shared" si="87"/>
        <v>954</v>
      </c>
      <c r="V193" s="318">
        <f t="shared" si="87"/>
        <v>1016</v>
      </c>
      <c r="W193" s="318">
        <f t="shared" si="87"/>
        <v>280</v>
      </c>
      <c r="X193" s="318">
        <f t="shared" si="87"/>
        <v>6731</v>
      </c>
      <c r="Y193" s="318">
        <f t="shared" si="87"/>
        <v>550</v>
      </c>
      <c r="Z193" s="318">
        <f t="shared" si="87"/>
        <v>51</v>
      </c>
      <c r="AA193" s="318">
        <f t="shared" si="87"/>
        <v>602</v>
      </c>
      <c r="AB193" s="318">
        <f t="shared" si="87"/>
        <v>858</v>
      </c>
      <c r="AC193" s="318">
        <f t="shared" si="87"/>
        <v>15196</v>
      </c>
      <c r="AD193" s="318">
        <f t="shared" si="87"/>
        <v>1377</v>
      </c>
      <c r="AE193" s="318">
        <f t="shared" si="87"/>
        <v>163</v>
      </c>
      <c r="AF193" s="318">
        <f t="shared" si="87"/>
        <v>1589</v>
      </c>
      <c r="AG193" s="318">
        <f t="shared" si="87"/>
        <v>459</v>
      </c>
      <c r="AH193" s="318">
        <f t="shared" si="87"/>
        <v>9732</v>
      </c>
      <c r="AI193" s="318">
        <f t="shared" si="87"/>
        <v>1091</v>
      </c>
      <c r="AJ193" s="318">
        <f t="shared" si="87"/>
        <v>120</v>
      </c>
      <c r="AK193" s="318">
        <f t="shared" si="87"/>
        <v>1210</v>
      </c>
      <c r="AL193" s="318">
        <f t="shared" si="87"/>
        <v>1020</v>
      </c>
      <c r="AM193" s="318">
        <f aca="true" t="shared" si="88" ref="AM193:BR193">SUM(AM149:AM192)</f>
        <v>0</v>
      </c>
      <c r="AN193" s="318">
        <f t="shared" si="88"/>
        <v>0</v>
      </c>
      <c r="AO193" s="318">
        <f t="shared" si="88"/>
        <v>280</v>
      </c>
      <c r="AP193" s="318">
        <f t="shared" si="88"/>
        <v>6567</v>
      </c>
      <c r="AQ193" s="318">
        <f t="shared" si="88"/>
        <v>542</v>
      </c>
      <c r="AR193" s="318">
        <f t="shared" si="88"/>
        <v>27</v>
      </c>
      <c r="AS193" s="318">
        <f t="shared" si="88"/>
        <v>569</v>
      </c>
      <c r="AT193" s="318">
        <f t="shared" si="88"/>
        <v>852</v>
      </c>
      <c r="AU193" s="318">
        <f t="shared" si="88"/>
        <v>14975</v>
      </c>
      <c r="AV193" s="318">
        <f t="shared" si="88"/>
        <v>1352</v>
      </c>
      <c r="AW193" s="318">
        <f t="shared" si="88"/>
        <v>89</v>
      </c>
      <c r="AX193" s="318">
        <f t="shared" si="88"/>
        <v>1441</v>
      </c>
      <c r="AY193" s="318">
        <f t="shared" si="88"/>
        <v>456</v>
      </c>
      <c r="AZ193" s="318">
        <f t="shared" si="88"/>
        <v>9631</v>
      </c>
      <c r="BA193" s="318">
        <f t="shared" si="88"/>
        <v>881</v>
      </c>
      <c r="BB193" s="318">
        <f t="shared" si="88"/>
        <v>73</v>
      </c>
      <c r="BC193" s="318">
        <f t="shared" si="88"/>
        <v>954</v>
      </c>
      <c r="BD193" s="318">
        <f t="shared" si="88"/>
        <v>1016</v>
      </c>
      <c r="BE193" s="318">
        <f t="shared" si="88"/>
        <v>280</v>
      </c>
      <c r="BF193" s="318">
        <f t="shared" si="88"/>
        <v>6731</v>
      </c>
      <c r="BG193" s="318">
        <f t="shared" si="88"/>
        <v>550</v>
      </c>
      <c r="BH193" s="318">
        <f t="shared" si="88"/>
        <v>51</v>
      </c>
      <c r="BI193" s="318">
        <f t="shared" si="88"/>
        <v>602</v>
      </c>
      <c r="BJ193" s="318">
        <f t="shared" si="88"/>
        <v>858</v>
      </c>
      <c r="BK193" s="318">
        <f t="shared" si="88"/>
        <v>15196</v>
      </c>
      <c r="BL193" s="318">
        <f t="shared" si="88"/>
        <v>1377</v>
      </c>
      <c r="BM193" s="318">
        <f t="shared" si="88"/>
        <v>163</v>
      </c>
      <c r="BN193" s="318">
        <f t="shared" si="88"/>
        <v>1589</v>
      </c>
      <c r="BO193" s="318">
        <f t="shared" si="88"/>
        <v>459</v>
      </c>
      <c r="BP193" s="318">
        <f t="shared" si="88"/>
        <v>9732</v>
      </c>
      <c r="BQ193" s="318">
        <f t="shared" si="88"/>
        <v>1091</v>
      </c>
      <c r="BR193" s="318">
        <f t="shared" si="88"/>
        <v>120</v>
      </c>
      <c r="BS193" s="318">
        <f aca="true" t="shared" si="89" ref="BS193:CX193">SUM(BS149:BS192)</f>
        <v>1210</v>
      </c>
      <c r="BT193" s="318">
        <f t="shared" si="89"/>
        <v>1020</v>
      </c>
      <c r="BU193" s="318">
        <f t="shared" si="89"/>
        <v>0</v>
      </c>
      <c r="BV193" s="318">
        <f t="shared" si="89"/>
        <v>0</v>
      </c>
      <c r="BW193" s="318">
        <f t="shared" si="89"/>
        <v>1597</v>
      </c>
      <c r="BX193" s="318">
        <f t="shared" si="89"/>
        <v>31659</v>
      </c>
      <c r="BY193" s="318">
        <f t="shared" si="89"/>
        <v>3401</v>
      </c>
      <c r="BZ193" s="318">
        <f t="shared" si="89"/>
        <v>1020</v>
      </c>
      <c r="CA193" s="318">
        <f t="shared" si="89"/>
        <v>44</v>
      </c>
      <c r="CB193" s="318">
        <f t="shared" si="89"/>
        <v>0</v>
      </c>
      <c r="CC193" s="318">
        <f t="shared" si="89"/>
        <v>0</v>
      </c>
      <c r="CD193" s="318">
        <f t="shared" si="89"/>
        <v>0</v>
      </c>
      <c r="CE193" s="318">
        <f t="shared" si="89"/>
        <v>531203.7408949615</v>
      </c>
      <c r="CF193" s="318">
        <f t="shared" si="89"/>
        <v>31196</v>
      </c>
      <c r="CG193" s="318">
        <f t="shared" si="89"/>
        <v>1589</v>
      </c>
      <c r="CH193" s="318">
        <f t="shared" si="89"/>
        <v>29791</v>
      </c>
      <c r="CI193" s="318">
        <f t="shared" si="89"/>
        <v>1540</v>
      </c>
      <c r="CJ193" s="318">
        <f t="shared" si="89"/>
        <v>1405</v>
      </c>
      <c r="CK193" s="318">
        <f t="shared" si="89"/>
        <v>49</v>
      </c>
      <c r="CL193" s="318">
        <f t="shared" si="89"/>
        <v>463</v>
      </c>
      <c r="CM193" s="318">
        <f t="shared" si="89"/>
        <v>8</v>
      </c>
      <c r="CN193" s="318">
        <f t="shared" si="89"/>
        <v>558003.5073021022</v>
      </c>
      <c r="CO193" s="318">
        <f t="shared" si="89"/>
        <v>407374.4629219371</v>
      </c>
      <c r="CP193" s="318">
        <f t="shared" si="89"/>
        <v>44</v>
      </c>
      <c r="CQ193" s="318">
        <f t="shared" si="89"/>
        <v>0</v>
      </c>
      <c r="CR193" s="318">
        <f t="shared" si="89"/>
        <v>0</v>
      </c>
      <c r="CS193" s="318">
        <f t="shared" si="89"/>
        <v>0</v>
      </c>
      <c r="CT193" s="318">
        <f t="shared" si="89"/>
        <v>0</v>
      </c>
      <c r="CU193" s="318">
        <f t="shared" si="89"/>
        <v>0</v>
      </c>
      <c r="CV193" s="318">
        <f t="shared" si="89"/>
        <v>6963</v>
      </c>
      <c r="CW193" s="318">
        <f t="shared" si="89"/>
        <v>103</v>
      </c>
      <c r="CX193" s="318">
        <f t="shared" si="89"/>
        <v>288</v>
      </c>
      <c r="CY193" s="318">
        <f aca="true" t="shared" si="90" ref="CY193:ED193">SUM(CY149:CY192)</f>
        <v>553</v>
      </c>
      <c r="CZ193" s="318">
        <f t="shared" si="90"/>
        <v>47</v>
      </c>
      <c r="DA193" s="318">
        <f t="shared" si="90"/>
        <v>600</v>
      </c>
      <c r="DB193" s="318">
        <f t="shared" si="90"/>
        <v>15492</v>
      </c>
      <c r="DC193" s="318">
        <f t="shared" si="90"/>
        <v>333</v>
      </c>
      <c r="DD193" s="318">
        <f t="shared" si="90"/>
        <v>855</v>
      </c>
      <c r="DE193" s="318">
        <f t="shared" si="90"/>
        <v>1368</v>
      </c>
      <c r="DF193" s="318">
        <f t="shared" si="90"/>
        <v>148</v>
      </c>
      <c r="DG193" s="318">
        <f t="shared" si="90"/>
        <v>1</v>
      </c>
      <c r="DH193" s="318">
        <f t="shared" si="90"/>
        <v>4</v>
      </c>
      <c r="DI193" s="318">
        <f t="shared" si="90"/>
        <v>1521</v>
      </c>
      <c r="DJ193" s="318">
        <f t="shared" si="90"/>
        <v>9606</v>
      </c>
      <c r="DK193" s="318">
        <f t="shared" si="90"/>
        <v>242</v>
      </c>
      <c r="DL193" s="318">
        <f t="shared" si="90"/>
        <v>458</v>
      </c>
      <c r="DM193" s="318">
        <f t="shared" si="90"/>
        <v>868</v>
      </c>
      <c r="DN193" s="318">
        <f t="shared" si="90"/>
        <v>118</v>
      </c>
      <c r="DO193" s="318">
        <f t="shared" si="90"/>
        <v>0</v>
      </c>
      <c r="DP193" s="318">
        <f t="shared" si="90"/>
        <v>10</v>
      </c>
      <c r="DQ193" s="318">
        <f t="shared" si="90"/>
        <v>996</v>
      </c>
      <c r="DR193" s="318">
        <f t="shared" si="90"/>
        <v>0</v>
      </c>
      <c r="DS193" s="318">
        <f t="shared" si="90"/>
        <v>0</v>
      </c>
      <c r="DT193" s="318">
        <f t="shared" si="90"/>
        <v>0</v>
      </c>
      <c r="DU193" s="318">
        <f t="shared" si="90"/>
        <v>0</v>
      </c>
      <c r="DV193" s="318">
        <f t="shared" si="90"/>
        <v>0</v>
      </c>
      <c r="DW193" s="318">
        <f t="shared" si="90"/>
        <v>0</v>
      </c>
      <c r="DX193" s="376">
        <f t="shared" si="90"/>
        <v>32061</v>
      </c>
      <c r="DY193" s="318">
        <f t="shared" si="90"/>
        <v>678</v>
      </c>
      <c r="DZ193" s="376">
        <f t="shared" si="90"/>
        <v>1601</v>
      </c>
      <c r="EA193" s="318">
        <f t="shared" si="90"/>
        <v>2789</v>
      </c>
      <c r="EB193" s="318">
        <f t="shared" si="90"/>
        <v>313</v>
      </c>
      <c r="EC193" s="318">
        <f t="shared" si="90"/>
        <v>1</v>
      </c>
      <c r="ED193" s="318">
        <f t="shared" si="90"/>
        <v>14</v>
      </c>
      <c r="EE193" s="318">
        <f aca="true" t="shared" si="91" ref="EE193:FC193">SUM(EE149:EE192)</f>
        <v>3117</v>
      </c>
      <c r="EF193" s="318">
        <f t="shared" si="91"/>
        <v>0</v>
      </c>
      <c r="EG193" s="318">
        <f t="shared" si="91"/>
        <v>0</v>
      </c>
      <c r="EH193" s="318">
        <f t="shared" si="91"/>
        <v>0</v>
      </c>
      <c r="EI193" s="318">
        <f t="shared" si="91"/>
        <v>0</v>
      </c>
      <c r="EJ193" s="318">
        <f t="shared" si="91"/>
        <v>0</v>
      </c>
      <c r="EK193" s="318">
        <f t="shared" si="91"/>
        <v>0</v>
      </c>
      <c r="EL193" s="318">
        <f t="shared" si="91"/>
        <v>0</v>
      </c>
      <c r="EM193" s="318">
        <f t="shared" si="91"/>
        <v>0</v>
      </c>
      <c r="EN193" s="318">
        <f t="shared" si="91"/>
        <v>0</v>
      </c>
      <c r="EO193" s="318">
        <f t="shared" si="91"/>
        <v>0</v>
      </c>
      <c r="EP193" s="318">
        <f t="shared" si="91"/>
        <v>0</v>
      </c>
      <c r="EQ193" s="318">
        <f t="shared" si="91"/>
        <v>0</v>
      </c>
      <c r="ER193" s="318">
        <f t="shared" si="91"/>
        <v>0</v>
      </c>
      <c r="ES193" s="318">
        <f t="shared" si="91"/>
        <v>0</v>
      </c>
      <c r="ET193" s="318">
        <f t="shared" si="91"/>
        <v>123060.88698968693</v>
      </c>
      <c r="EU193" s="318">
        <f t="shared" si="91"/>
        <v>188741.60299211</v>
      </c>
      <c r="EV193" s="318">
        <f t="shared" si="91"/>
        <v>311802.48998179706</v>
      </c>
      <c r="EW193" s="318">
        <f t="shared" si="91"/>
        <v>44</v>
      </c>
      <c r="EX193" s="318">
        <f t="shared" si="91"/>
        <v>44</v>
      </c>
      <c r="EY193" s="318">
        <f t="shared" si="91"/>
        <v>44</v>
      </c>
      <c r="EZ193" s="318">
        <f t="shared" si="91"/>
        <v>44</v>
      </c>
      <c r="FA193" s="376">
        <f t="shared" si="91"/>
        <v>402</v>
      </c>
      <c r="FB193" s="376">
        <f t="shared" si="91"/>
        <v>4</v>
      </c>
      <c r="FC193" s="295">
        <f t="shared" si="91"/>
        <v>315311.07108786085</v>
      </c>
      <c r="FO193" s="234"/>
      <c r="FP193" s="208"/>
      <c r="FQ193" s="208"/>
      <c r="FR193" s="208"/>
      <c r="FS193" s="208"/>
      <c r="FT193" s="208"/>
      <c r="FU193" s="208"/>
      <c r="FV193" s="208"/>
      <c r="FW193" s="208"/>
      <c r="FX193" s="208"/>
      <c r="FY193" s="208"/>
      <c r="FZ193" s="208"/>
      <c r="GA193" s="208"/>
      <c r="GB193" s="208"/>
      <c r="GC193" s="208"/>
      <c r="GD193" s="208"/>
      <c r="GE193" s="208"/>
      <c r="GF193" s="208"/>
      <c r="GG193" s="208"/>
      <c r="GH193" s="208"/>
      <c r="GI193" s="208"/>
      <c r="GJ193" s="208"/>
      <c r="GK193" s="208"/>
      <c r="GL193" s="235"/>
    </row>
    <row r="194" spans="1:179" s="236" customFormat="1" ht="20.25" customHeight="1">
      <c r="A194" s="377"/>
      <c r="B194" s="377"/>
      <c r="C194" s="377"/>
      <c r="D194" s="378"/>
      <c r="E194" s="378"/>
      <c r="F194" s="378"/>
      <c r="G194" s="378"/>
      <c r="H194" s="378"/>
      <c r="I194" s="378"/>
      <c r="J194" s="378"/>
      <c r="K194" s="378"/>
      <c r="L194" s="378"/>
      <c r="M194" s="378"/>
      <c r="N194" s="378"/>
      <c r="O194" s="378"/>
      <c r="P194" s="378"/>
      <c r="Q194" s="378"/>
      <c r="R194" s="378"/>
      <c r="S194" s="378"/>
      <c r="T194" s="378"/>
      <c r="U194" s="378"/>
      <c r="V194" s="378"/>
      <c r="W194" s="378"/>
      <c r="X194" s="378"/>
      <c r="Y194" s="378"/>
      <c r="Z194" s="378"/>
      <c r="AA194" s="378"/>
      <c r="AB194" s="378"/>
      <c r="AC194" s="378"/>
      <c r="AD194" s="378"/>
      <c r="AE194" s="378"/>
      <c r="AF194" s="378"/>
      <c r="AG194" s="378"/>
      <c r="AH194" s="378"/>
      <c r="AI194" s="378"/>
      <c r="AJ194" s="378"/>
      <c r="AK194" s="378"/>
      <c r="AL194" s="378"/>
      <c r="AM194" s="378"/>
      <c r="AN194" s="378"/>
      <c r="AO194" s="378"/>
      <c r="AP194" s="378"/>
      <c r="AQ194" s="378"/>
      <c r="AR194" s="378"/>
      <c r="AS194" s="378"/>
      <c r="AT194" s="378"/>
      <c r="AU194" s="378"/>
      <c r="AV194" s="378"/>
      <c r="AW194" s="378"/>
      <c r="AX194" s="378"/>
      <c r="AY194" s="378"/>
      <c r="AZ194" s="378"/>
      <c r="BA194" s="378"/>
      <c r="BB194" s="378"/>
      <c r="BC194" s="378"/>
      <c r="BD194" s="378"/>
      <c r="BE194" s="378"/>
      <c r="BF194" s="378"/>
      <c r="BG194" s="378"/>
      <c r="BH194" s="378"/>
      <c r="BI194" s="378"/>
      <c r="BJ194" s="378"/>
      <c r="BK194" s="378"/>
      <c r="BL194" s="378"/>
      <c r="BM194" s="378"/>
      <c r="BN194" s="378"/>
      <c r="BO194" s="378"/>
      <c r="BP194" s="378"/>
      <c r="BQ194" s="378"/>
      <c r="BR194" s="378"/>
      <c r="BS194" s="378"/>
      <c r="BT194" s="378"/>
      <c r="BU194" s="378"/>
      <c r="BV194" s="378"/>
      <c r="BW194" s="378"/>
      <c r="BX194" s="378"/>
      <c r="BY194" s="379"/>
      <c r="BZ194" s="379"/>
      <c r="CA194" s="378"/>
      <c r="CB194" s="378"/>
      <c r="CC194" s="378"/>
      <c r="CD194" s="378"/>
      <c r="CE194" s="378"/>
      <c r="CF194" s="378"/>
      <c r="CG194" s="378"/>
      <c r="CH194" s="378"/>
      <c r="CI194" s="378"/>
      <c r="CJ194" s="378"/>
      <c r="CK194" s="378"/>
      <c r="CL194" s="378"/>
      <c r="CM194" s="378"/>
      <c r="CN194" s="378"/>
      <c r="CO194" s="380"/>
      <c r="CP194" s="378"/>
      <c r="CQ194" s="378"/>
      <c r="CR194" s="378"/>
      <c r="CS194" s="378"/>
      <c r="CT194" s="378"/>
      <c r="CU194" s="378"/>
      <c r="CV194" s="378"/>
      <c r="CW194" s="378"/>
      <c r="CX194" s="378"/>
      <c r="CY194" s="378"/>
      <c r="CZ194" s="378"/>
      <c r="DA194" s="378"/>
      <c r="DB194" s="378"/>
      <c r="DC194" s="378"/>
      <c r="DD194" s="378"/>
      <c r="DE194" s="378"/>
      <c r="DF194" s="378"/>
      <c r="DG194" s="378"/>
      <c r="DH194" s="378"/>
      <c r="DI194" s="378"/>
      <c r="DJ194" s="378"/>
      <c r="DK194" s="378"/>
      <c r="DL194" s="378"/>
      <c r="DM194" s="378"/>
      <c r="DN194" s="378"/>
      <c r="DO194" s="378"/>
      <c r="DP194" s="378"/>
      <c r="DQ194" s="378"/>
      <c r="DR194" s="378"/>
      <c r="DS194" s="378"/>
      <c r="DT194" s="378"/>
      <c r="DU194" s="378"/>
      <c r="DV194" s="378"/>
      <c r="DW194" s="378"/>
      <c r="DX194" s="381"/>
      <c r="DY194" s="381"/>
      <c r="DZ194" s="381"/>
      <c r="EA194" s="378"/>
      <c r="EB194" s="378"/>
      <c r="EC194" s="378"/>
      <c r="ED194" s="378"/>
      <c r="EE194" s="378"/>
      <c r="EF194" s="378"/>
      <c r="EG194" s="378"/>
      <c r="EH194" s="378"/>
      <c r="EI194" s="378"/>
      <c r="EJ194" s="378"/>
      <c r="EK194" s="378"/>
      <c r="EL194" s="378"/>
      <c r="EM194" s="378"/>
      <c r="EN194" s="378"/>
      <c r="EO194" s="378"/>
      <c r="EP194" s="378"/>
      <c r="EQ194" s="378"/>
      <c r="ER194" s="378"/>
      <c r="ES194" s="378"/>
      <c r="ET194" s="378"/>
      <c r="EU194" s="378"/>
      <c r="EV194" s="378"/>
      <c r="EW194" s="378"/>
      <c r="EX194" s="378"/>
      <c r="EY194" s="378"/>
      <c r="EZ194" s="378"/>
      <c r="FA194" s="378"/>
      <c r="FB194" s="378"/>
      <c r="FC194" s="382">
        <f>FC193+FC148+FC105+FC54</f>
        <v>1338401.5412382465</v>
      </c>
      <c r="FD194" s="237"/>
      <c r="FE194" s="237"/>
      <c r="FF194" s="237"/>
      <c r="FH194" s="237"/>
      <c r="FI194" s="237"/>
      <c r="FJ194" s="237"/>
      <c r="FK194" s="237"/>
      <c r="FL194" s="237"/>
      <c r="FM194" s="237"/>
      <c r="FN194" s="237"/>
      <c r="FO194" s="237"/>
      <c r="FP194" s="237"/>
      <c r="FQ194" s="237"/>
      <c r="FR194" s="237"/>
      <c r="FS194" s="237"/>
      <c r="FT194" s="237"/>
      <c r="FU194" s="237"/>
      <c r="FV194" s="237"/>
      <c r="FW194" s="237"/>
    </row>
    <row r="195" spans="1:179" s="183" customFormat="1" ht="23.25" customHeight="1">
      <c r="A195" s="6"/>
      <c r="B195" s="6"/>
      <c r="C195" s="6"/>
      <c r="D195" s="6"/>
      <c r="E195" s="238"/>
      <c r="F195" s="238"/>
      <c r="G195" s="239"/>
      <c r="H195" s="239"/>
      <c r="FC195" s="243"/>
      <c r="FD195" s="240"/>
      <c r="FE195" s="240"/>
      <c r="FF195" s="240"/>
      <c r="FH195" s="240"/>
      <c r="FI195" s="240"/>
      <c r="FJ195" s="240"/>
      <c r="FK195" s="240"/>
      <c r="FL195" s="240"/>
      <c r="FM195" s="240"/>
      <c r="FN195" s="240"/>
      <c r="FO195" s="240"/>
      <c r="FP195" s="240"/>
      <c r="FQ195" s="240"/>
      <c r="FR195" s="240"/>
      <c r="FS195" s="240"/>
      <c r="FT195" s="240"/>
      <c r="FU195" s="240"/>
      <c r="FV195" s="240"/>
      <c r="FW195" s="240"/>
    </row>
    <row r="196" spans="1:179" s="183" customFormat="1" ht="15.75">
      <c r="A196" s="6"/>
      <c r="B196" s="6"/>
      <c r="C196" s="6"/>
      <c r="D196" s="6"/>
      <c r="E196" s="238"/>
      <c r="F196" s="238"/>
      <c r="FC196" s="243"/>
      <c r="FD196" s="240"/>
      <c r="FE196" s="240"/>
      <c r="FF196" s="240"/>
      <c r="FH196" s="240"/>
      <c r="FI196" s="240"/>
      <c r="FJ196" s="240"/>
      <c r="FK196" s="240"/>
      <c r="FL196" s="240"/>
      <c r="FM196" s="240"/>
      <c r="FN196" s="240"/>
      <c r="FO196" s="240"/>
      <c r="FP196" s="240"/>
      <c r="FQ196" s="240"/>
      <c r="FR196" s="240"/>
      <c r="FS196" s="240"/>
      <c r="FT196" s="240"/>
      <c r="FU196" s="240"/>
      <c r="FV196" s="240"/>
      <c r="FW196" s="240"/>
    </row>
    <row r="197" spans="1:179" s="183" customFormat="1" ht="15.75">
      <c r="A197" s="6"/>
      <c r="B197" s="6"/>
      <c r="C197" s="6"/>
      <c r="D197" s="6"/>
      <c r="E197" s="238"/>
      <c r="F197" s="238"/>
      <c r="FC197" s="243"/>
      <c r="FD197" s="240"/>
      <c r="FE197" s="240"/>
      <c r="FF197" s="240"/>
      <c r="FH197" s="240"/>
      <c r="FI197" s="240"/>
      <c r="FJ197" s="240"/>
      <c r="FK197" s="240"/>
      <c r="FL197" s="240"/>
      <c r="FM197" s="240"/>
      <c r="FN197" s="240"/>
      <c r="FO197" s="240"/>
      <c r="FP197" s="240"/>
      <c r="FQ197" s="240"/>
      <c r="FR197" s="240"/>
      <c r="FS197" s="240"/>
      <c r="FT197" s="240"/>
      <c r="FU197" s="240"/>
      <c r="FV197" s="240"/>
      <c r="FW197" s="240"/>
    </row>
    <row r="198" spans="1:179" s="183" customFormat="1" ht="15.75">
      <c r="A198" s="6"/>
      <c r="B198" s="6"/>
      <c r="C198" s="6"/>
      <c r="D198" s="6"/>
      <c r="E198" s="238"/>
      <c r="F198" s="238"/>
      <c r="FC198" s="243"/>
      <c r="FD198" s="240"/>
      <c r="FE198" s="240"/>
      <c r="FF198" s="240"/>
      <c r="FH198" s="240"/>
      <c r="FI198" s="240"/>
      <c r="FJ198" s="240"/>
      <c r="FK198" s="240"/>
      <c r="FL198" s="240"/>
      <c r="FM198" s="240"/>
      <c r="FN198" s="240"/>
      <c r="FO198" s="240"/>
      <c r="FP198" s="240"/>
      <c r="FQ198" s="240"/>
      <c r="FR198" s="240"/>
      <c r="FS198" s="240"/>
      <c r="FT198" s="240"/>
      <c r="FU198" s="240"/>
      <c r="FV198" s="240"/>
      <c r="FW198" s="240"/>
    </row>
    <row r="199" spans="1:179" s="183" customFormat="1" ht="15.75">
      <c r="A199" s="6"/>
      <c r="B199" s="6"/>
      <c r="C199" s="6"/>
      <c r="D199" s="6"/>
      <c r="E199" s="238"/>
      <c r="F199" s="238"/>
      <c r="FC199" s="243"/>
      <c r="FD199" s="240"/>
      <c r="FE199" s="240"/>
      <c r="FF199" s="240"/>
      <c r="FH199" s="240"/>
      <c r="FI199" s="240"/>
      <c r="FJ199" s="240"/>
      <c r="FK199" s="240"/>
      <c r="FL199" s="240"/>
      <c r="FM199" s="240"/>
      <c r="FN199" s="240"/>
      <c r="FO199" s="240"/>
      <c r="FP199" s="240"/>
      <c r="FQ199" s="240"/>
      <c r="FR199" s="240"/>
      <c r="FS199" s="240"/>
      <c r="FT199" s="240"/>
      <c r="FU199" s="240"/>
      <c r="FV199" s="240"/>
      <c r="FW199" s="240"/>
    </row>
    <row r="200" spans="1:179" s="183" customFormat="1" ht="15.75">
      <c r="A200" s="6"/>
      <c r="B200" s="6"/>
      <c r="C200" s="6"/>
      <c r="D200" s="6"/>
      <c r="E200" s="238"/>
      <c r="F200" s="238"/>
      <c r="FC200" s="243"/>
      <c r="FD200" s="240"/>
      <c r="FE200" s="240"/>
      <c r="FF200" s="240"/>
      <c r="FH200" s="240"/>
      <c r="FI200" s="240"/>
      <c r="FJ200" s="240"/>
      <c r="FK200" s="240"/>
      <c r="FL200" s="240"/>
      <c r="FM200" s="240"/>
      <c r="FN200" s="240"/>
      <c r="FO200" s="240"/>
      <c r="FP200" s="240"/>
      <c r="FQ200" s="240"/>
      <c r="FR200" s="240"/>
      <c r="FS200" s="240"/>
      <c r="FT200" s="240"/>
      <c r="FU200" s="240"/>
      <c r="FV200" s="240"/>
      <c r="FW200" s="240"/>
    </row>
    <row r="201" spans="1:179" s="183" customFormat="1" ht="15.75">
      <c r="A201" s="6"/>
      <c r="B201" s="6"/>
      <c r="C201" s="6"/>
      <c r="D201" s="6"/>
      <c r="E201" s="238"/>
      <c r="F201" s="238"/>
      <c r="FC201" s="243"/>
      <c r="FD201" s="240"/>
      <c r="FE201" s="240"/>
      <c r="FF201" s="240"/>
      <c r="FH201" s="240"/>
      <c r="FI201" s="240"/>
      <c r="FJ201" s="240"/>
      <c r="FK201" s="240"/>
      <c r="FL201" s="240"/>
      <c r="FM201" s="240"/>
      <c r="FN201" s="240"/>
      <c r="FO201" s="240"/>
      <c r="FP201" s="240"/>
      <c r="FQ201" s="240"/>
      <c r="FR201" s="240"/>
      <c r="FS201" s="240"/>
      <c r="FT201" s="240"/>
      <c r="FU201" s="240"/>
      <c r="FV201" s="240"/>
      <c r="FW201" s="240"/>
    </row>
    <row r="202" spans="1:179" s="183" customFormat="1" ht="15.75">
      <c r="A202" s="6"/>
      <c r="B202" s="6"/>
      <c r="C202" s="6"/>
      <c r="D202" s="6"/>
      <c r="E202" s="238"/>
      <c r="F202" s="238"/>
      <c r="FC202" s="243"/>
      <c r="FD202" s="240"/>
      <c r="FE202" s="240"/>
      <c r="FF202" s="240"/>
      <c r="FH202" s="240"/>
      <c r="FI202" s="240"/>
      <c r="FJ202" s="240"/>
      <c r="FK202" s="240"/>
      <c r="FL202" s="240"/>
      <c r="FM202" s="240"/>
      <c r="FN202" s="240"/>
      <c r="FO202" s="240"/>
      <c r="FP202" s="240"/>
      <c r="FQ202" s="240"/>
      <c r="FR202" s="240"/>
      <c r="FS202" s="240"/>
      <c r="FT202" s="240"/>
      <c r="FU202" s="240"/>
      <c r="FV202" s="240"/>
      <c r="FW202" s="240"/>
    </row>
    <row r="203" spans="1:179" s="183" customFormat="1" ht="15.75">
      <c r="A203" s="6"/>
      <c r="B203" s="6"/>
      <c r="C203" s="6"/>
      <c r="D203" s="6"/>
      <c r="E203" s="238"/>
      <c r="F203" s="238"/>
      <c r="FC203" s="243"/>
      <c r="FD203" s="240"/>
      <c r="FE203" s="240"/>
      <c r="FF203" s="240"/>
      <c r="FH203" s="240"/>
      <c r="FI203" s="240"/>
      <c r="FJ203" s="240"/>
      <c r="FK203" s="240"/>
      <c r="FL203" s="240"/>
      <c r="FM203" s="240"/>
      <c r="FN203" s="240"/>
      <c r="FO203" s="240"/>
      <c r="FP203" s="240"/>
      <c r="FQ203" s="240"/>
      <c r="FR203" s="240"/>
      <c r="FS203" s="240"/>
      <c r="FT203" s="240"/>
      <c r="FU203" s="240"/>
      <c r="FV203" s="240"/>
      <c r="FW203" s="240"/>
    </row>
    <row r="204" spans="1:179" s="183" customFormat="1" ht="15.75">
      <c r="A204" s="6"/>
      <c r="B204" s="6"/>
      <c r="C204" s="6"/>
      <c r="D204" s="6"/>
      <c r="E204" s="238"/>
      <c r="F204" s="238"/>
      <c r="FC204" s="243"/>
      <c r="FD204" s="240"/>
      <c r="FE204" s="240"/>
      <c r="FF204" s="240"/>
      <c r="FH204" s="240"/>
      <c r="FI204" s="240"/>
      <c r="FJ204" s="240"/>
      <c r="FK204" s="240"/>
      <c r="FL204" s="240"/>
      <c r="FM204" s="240"/>
      <c r="FN204" s="240"/>
      <c r="FO204" s="240"/>
      <c r="FP204" s="240"/>
      <c r="FQ204" s="240"/>
      <c r="FR204" s="240"/>
      <c r="FS204" s="240"/>
      <c r="FT204" s="240"/>
      <c r="FU204" s="240"/>
      <c r="FV204" s="240"/>
      <c r="FW204" s="240"/>
    </row>
    <row r="205" spans="1:179" s="183" customFormat="1" ht="15.75">
      <c r="A205" s="6"/>
      <c r="B205" s="6"/>
      <c r="C205" s="6"/>
      <c r="D205" s="6"/>
      <c r="E205" s="238"/>
      <c r="F205" s="238"/>
      <c r="FC205" s="243"/>
      <c r="FD205" s="240"/>
      <c r="FE205" s="240"/>
      <c r="FF205" s="240"/>
      <c r="FH205" s="240"/>
      <c r="FI205" s="240"/>
      <c r="FJ205" s="240"/>
      <c r="FK205" s="240"/>
      <c r="FL205" s="240"/>
      <c r="FM205" s="240"/>
      <c r="FN205" s="240"/>
      <c r="FO205" s="240"/>
      <c r="FP205" s="240"/>
      <c r="FQ205" s="240"/>
      <c r="FR205" s="240"/>
      <c r="FS205" s="240"/>
      <c r="FT205" s="240"/>
      <c r="FU205" s="240"/>
      <c r="FV205" s="240"/>
      <c r="FW205" s="240"/>
    </row>
    <row r="206" spans="1:179" s="183" customFormat="1" ht="15.75">
      <c r="A206" s="6"/>
      <c r="B206" s="6"/>
      <c r="C206" s="6"/>
      <c r="D206" s="6"/>
      <c r="E206" s="238"/>
      <c r="F206" s="238"/>
      <c r="FC206" s="243"/>
      <c r="FD206" s="240"/>
      <c r="FE206" s="240"/>
      <c r="FF206" s="240"/>
      <c r="FH206" s="240"/>
      <c r="FI206" s="240"/>
      <c r="FJ206" s="240"/>
      <c r="FK206" s="240"/>
      <c r="FL206" s="240"/>
      <c r="FM206" s="240"/>
      <c r="FN206" s="240"/>
      <c r="FO206" s="240"/>
      <c r="FP206" s="240"/>
      <c r="FQ206" s="240"/>
      <c r="FR206" s="240"/>
      <c r="FS206" s="240"/>
      <c r="FT206" s="240"/>
      <c r="FU206" s="240"/>
      <c r="FV206" s="240"/>
      <c r="FW206" s="240"/>
    </row>
    <row r="207" spans="1:179" s="183" customFormat="1" ht="15.75">
      <c r="A207" s="6"/>
      <c r="B207" s="6"/>
      <c r="C207" s="6"/>
      <c r="D207" s="6"/>
      <c r="E207" s="238"/>
      <c r="F207" s="238"/>
      <c r="FC207" s="243"/>
      <c r="FD207" s="240"/>
      <c r="FE207" s="240"/>
      <c r="FF207" s="240"/>
      <c r="FH207" s="240"/>
      <c r="FI207" s="240"/>
      <c r="FJ207" s="240"/>
      <c r="FK207" s="240"/>
      <c r="FL207" s="240"/>
      <c r="FM207" s="240"/>
      <c r="FN207" s="240"/>
      <c r="FO207" s="240"/>
      <c r="FP207" s="240"/>
      <c r="FQ207" s="240"/>
      <c r="FR207" s="240"/>
      <c r="FS207" s="240"/>
      <c r="FT207" s="240"/>
      <c r="FU207" s="240"/>
      <c r="FV207" s="240"/>
      <c r="FW207" s="240"/>
    </row>
    <row r="208" spans="1:179" s="183" customFormat="1" ht="15.75">
      <c r="A208" s="6"/>
      <c r="B208" s="6"/>
      <c r="C208" s="6"/>
      <c r="D208" s="6"/>
      <c r="E208" s="238"/>
      <c r="F208" s="238"/>
      <c r="FC208" s="243"/>
      <c r="FD208" s="240"/>
      <c r="FE208" s="240"/>
      <c r="FF208" s="240"/>
      <c r="FH208" s="240"/>
      <c r="FI208" s="240"/>
      <c r="FJ208" s="240"/>
      <c r="FK208" s="240"/>
      <c r="FL208" s="240"/>
      <c r="FM208" s="240"/>
      <c r="FN208" s="240"/>
      <c r="FO208" s="240"/>
      <c r="FP208" s="240"/>
      <c r="FQ208" s="240"/>
      <c r="FR208" s="240"/>
      <c r="FS208" s="240"/>
      <c r="FT208" s="240"/>
      <c r="FU208" s="240"/>
      <c r="FV208" s="240"/>
      <c r="FW208" s="240"/>
    </row>
    <row r="209" spans="1:179" s="183" customFormat="1" ht="15.75">
      <c r="A209" s="6"/>
      <c r="B209" s="6"/>
      <c r="C209" s="6"/>
      <c r="D209" s="6"/>
      <c r="E209" s="238"/>
      <c r="F209" s="238"/>
      <c r="FC209" s="243"/>
      <c r="FD209" s="240"/>
      <c r="FE209" s="240"/>
      <c r="FF209" s="240"/>
      <c r="FH209" s="240"/>
      <c r="FI209" s="240"/>
      <c r="FJ209" s="240"/>
      <c r="FK209" s="240"/>
      <c r="FL209" s="240"/>
      <c r="FM209" s="240"/>
      <c r="FN209" s="240"/>
      <c r="FO209" s="240"/>
      <c r="FP209" s="240"/>
      <c r="FQ209" s="240"/>
      <c r="FR209" s="240"/>
      <c r="FS209" s="240"/>
      <c r="FT209" s="240"/>
      <c r="FU209" s="240"/>
      <c r="FV209" s="240"/>
      <c r="FW209" s="240"/>
    </row>
    <row r="210" spans="1:179" s="183" customFormat="1" ht="15.75">
      <c r="A210" s="6"/>
      <c r="B210" s="6"/>
      <c r="C210" s="6"/>
      <c r="D210" s="6"/>
      <c r="E210" s="238"/>
      <c r="F210" s="238"/>
      <c r="FC210" s="243"/>
      <c r="FD210" s="240"/>
      <c r="FE210" s="240"/>
      <c r="FF210" s="240"/>
      <c r="FH210" s="240"/>
      <c r="FI210" s="240"/>
      <c r="FJ210" s="240"/>
      <c r="FK210" s="240"/>
      <c r="FL210" s="240"/>
      <c r="FM210" s="240"/>
      <c r="FN210" s="240"/>
      <c r="FO210" s="240"/>
      <c r="FP210" s="240"/>
      <c r="FQ210" s="240"/>
      <c r="FR210" s="240"/>
      <c r="FS210" s="240"/>
      <c r="FT210" s="240"/>
      <c r="FU210" s="240"/>
      <c r="FV210" s="240"/>
      <c r="FW210" s="240"/>
    </row>
    <row r="211" spans="1:179" s="183" customFormat="1" ht="15.75">
      <c r="A211" s="6"/>
      <c r="B211" s="6"/>
      <c r="C211" s="6"/>
      <c r="D211" s="6"/>
      <c r="E211" s="238"/>
      <c r="F211" s="238"/>
      <c r="FC211" s="243"/>
      <c r="FD211" s="240"/>
      <c r="FE211" s="240"/>
      <c r="FF211" s="240"/>
      <c r="FH211" s="240"/>
      <c r="FI211" s="240"/>
      <c r="FJ211" s="240"/>
      <c r="FK211" s="240"/>
      <c r="FL211" s="240"/>
      <c r="FM211" s="240"/>
      <c r="FN211" s="240"/>
      <c r="FO211" s="240"/>
      <c r="FP211" s="240"/>
      <c r="FQ211" s="240"/>
      <c r="FR211" s="240"/>
      <c r="FS211" s="240"/>
      <c r="FT211" s="240"/>
      <c r="FU211" s="240"/>
      <c r="FV211" s="240"/>
      <c r="FW211" s="240"/>
    </row>
    <row r="212" spans="1:179" s="183" customFormat="1" ht="15.75">
      <c r="A212" s="6"/>
      <c r="B212" s="6"/>
      <c r="C212" s="6"/>
      <c r="D212" s="6"/>
      <c r="E212" s="238"/>
      <c r="F212" s="238"/>
      <c r="FC212" s="243"/>
      <c r="FD212" s="240"/>
      <c r="FE212" s="240"/>
      <c r="FF212" s="240"/>
      <c r="FH212" s="240"/>
      <c r="FI212" s="240"/>
      <c r="FJ212" s="240"/>
      <c r="FK212" s="240"/>
      <c r="FL212" s="240"/>
      <c r="FM212" s="240"/>
      <c r="FN212" s="240"/>
      <c r="FO212" s="240"/>
      <c r="FP212" s="240"/>
      <c r="FQ212" s="240"/>
      <c r="FR212" s="240"/>
      <c r="FS212" s="240"/>
      <c r="FT212" s="240"/>
      <c r="FU212" s="240"/>
      <c r="FV212" s="240"/>
      <c r="FW212" s="240"/>
    </row>
    <row r="213" spans="1:179" s="183" customFormat="1" ht="15.75">
      <c r="A213" s="6"/>
      <c r="B213" s="6"/>
      <c r="C213" s="6"/>
      <c r="D213" s="6"/>
      <c r="E213" s="238"/>
      <c r="F213" s="238"/>
      <c r="FC213" s="243"/>
      <c r="FD213" s="240"/>
      <c r="FE213" s="240"/>
      <c r="FF213" s="240"/>
      <c r="FH213" s="240"/>
      <c r="FI213" s="240"/>
      <c r="FJ213" s="240"/>
      <c r="FK213" s="240"/>
      <c r="FL213" s="240"/>
      <c r="FM213" s="240"/>
      <c r="FN213" s="240"/>
      <c r="FO213" s="240"/>
      <c r="FP213" s="240"/>
      <c r="FQ213" s="240"/>
      <c r="FR213" s="240"/>
      <c r="FS213" s="240"/>
      <c r="FT213" s="240"/>
      <c r="FU213" s="240"/>
      <c r="FV213" s="240"/>
      <c r="FW213" s="240"/>
    </row>
    <row r="214" spans="1:179" s="183" customFormat="1" ht="15.75">
      <c r="A214" s="6"/>
      <c r="B214" s="6"/>
      <c r="C214" s="6"/>
      <c r="D214" s="6"/>
      <c r="E214" s="238"/>
      <c r="F214" s="238"/>
      <c r="FC214" s="243"/>
      <c r="FD214" s="240"/>
      <c r="FE214" s="240"/>
      <c r="FF214" s="240"/>
      <c r="FH214" s="240"/>
      <c r="FI214" s="240"/>
      <c r="FJ214" s="240"/>
      <c r="FK214" s="240"/>
      <c r="FL214" s="240"/>
      <c r="FM214" s="240"/>
      <c r="FN214" s="240"/>
      <c r="FO214" s="240"/>
      <c r="FP214" s="240"/>
      <c r="FQ214" s="240"/>
      <c r="FR214" s="240"/>
      <c r="FS214" s="240"/>
      <c r="FT214" s="240"/>
      <c r="FU214" s="240"/>
      <c r="FV214" s="240"/>
      <c r="FW214" s="240"/>
    </row>
    <row r="215" spans="1:179" s="183" customFormat="1" ht="15.75">
      <c r="A215" s="6"/>
      <c r="B215" s="6"/>
      <c r="C215" s="6"/>
      <c r="D215" s="6"/>
      <c r="E215" s="238"/>
      <c r="F215" s="238"/>
      <c r="FC215" s="243"/>
      <c r="FD215" s="240"/>
      <c r="FE215" s="240"/>
      <c r="FF215" s="240"/>
      <c r="FH215" s="240"/>
      <c r="FI215" s="240"/>
      <c r="FJ215" s="240"/>
      <c r="FK215" s="240"/>
      <c r="FL215" s="240"/>
      <c r="FM215" s="240"/>
      <c r="FN215" s="240"/>
      <c r="FO215" s="240"/>
      <c r="FP215" s="240"/>
      <c r="FQ215" s="240"/>
      <c r="FR215" s="240"/>
      <c r="FS215" s="240"/>
      <c r="FT215" s="240"/>
      <c r="FU215" s="240"/>
      <c r="FV215" s="240"/>
      <c r="FW215" s="240"/>
    </row>
    <row r="216" spans="1:179" s="183" customFormat="1" ht="15.75">
      <c r="A216" s="6"/>
      <c r="B216" s="6"/>
      <c r="C216" s="6"/>
      <c r="D216" s="6"/>
      <c r="E216" s="238"/>
      <c r="F216" s="238"/>
      <c r="FC216" s="243"/>
      <c r="FD216" s="240"/>
      <c r="FE216" s="240"/>
      <c r="FF216" s="240"/>
      <c r="FH216" s="240"/>
      <c r="FI216" s="240"/>
      <c r="FJ216" s="240"/>
      <c r="FK216" s="240"/>
      <c r="FL216" s="240"/>
      <c r="FM216" s="240"/>
      <c r="FN216" s="240"/>
      <c r="FO216" s="240"/>
      <c r="FP216" s="240"/>
      <c r="FQ216" s="240"/>
      <c r="FR216" s="240"/>
      <c r="FS216" s="240"/>
      <c r="FT216" s="240"/>
      <c r="FU216" s="240"/>
      <c r="FV216" s="240"/>
      <c r="FW216" s="240"/>
    </row>
    <row r="217" spans="1:179" s="183" customFormat="1" ht="15.75">
      <c r="A217" s="6"/>
      <c r="B217" s="6"/>
      <c r="C217" s="6"/>
      <c r="D217" s="6"/>
      <c r="E217" s="238"/>
      <c r="F217" s="238"/>
      <c r="FC217" s="243"/>
      <c r="FD217" s="240"/>
      <c r="FE217" s="240"/>
      <c r="FF217" s="240"/>
      <c r="FH217" s="240"/>
      <c r="FI217" s="240"/>
      <c r="FJ217" s="240"/>
      <c r="FK217" s="240"/>
      <c r="FL217" s="240"/>
      <c r="FM217" s="240"/>
      <c r="FN217" s="240"/>
      <c r="FO217" s="240"/>
      <c r="FP217" s="240"/>
      <c r="FQ217" s="240"/>
      <c r="FR217" s="240"/>
      <c r="FS217" s="240"/>
      <c r="FT217" s="240"/>
      <c r="FU217" s="240"/>
      <c r="FV217" s="240"/>
      <c r="FW217" s="240"/>
    </row>
    <row r="218" spans="1:179" s="183" customFormat="1" ht="15.75">
      <c r="A218" s="6"/>
      <c r="B218" s="6"/>
      <c r="C218" s="6"/>
      <c r="D218" s="6"/>
      <c r="E218" s="238"/>
      <c r="F218" s="238"/>
      <c r="FC218" s="243"/>
      <c r="FD218" s="240"/>
      <c r="FE218" s="240"/>
      <c r="FF218" s="240"/>
      <c r="FH218" s="240"/>
      <c r="FI218" s="240"/>
      <c r="FJ218" s="240"/>
      <c r="FK218" s="240"/>
      <c r="FL218" s="240"/>
      <c r="FM218" s="240"/>
      <c r="FN218" s="240"/>
      <c r="FO218" s="240"/>
      <c r="FP218" s="240"/>
      <c r="FQ218" s="240"/>
      <c r="FR218" s="240"/>
      <c r="FS218" s="240"/>
      <c r="FT218" s="240"/>
      <c r="FU218" s="240"/>
      <c r="FV218" s="240"/>
      <c r="FW218" s="240"/>
    </row>
    <row r="219" spans="1:179" s="183" customFormat="1" ht="15.75">
      <c r="A219" s="6"/>
      <c r="B219" s="6"/>
      <c r="C219" s="6"/>
      <c r="D219" s="6"/>
      <c r="E219" s="238"/>
      <c r="F219" s="238"/>
      <c r="FC219" s="243"/>
      <c r="FD219" s="240"/>
      <c r="FE219" s="240"/>
      <c r="FF219" s="240"/>
      <c r="FH219" s="240"/>
      <c r="FI219" s="240"/>
      <c r="FJ219" s="240"/>
      <c r="FK219" s="240"/>
      <c r="FL219" s="240"/>
      <c r="FM219" s="240"/>
      <c r="FN219" s="240"/>
      <c r="FO219" s="240"/>
      <c r="FP219" s="240"/>
      <c r="FQ219" s="240"/>
      <c r="FR219" s="240"/>
      <c r="FS219" s="240"/>
      <c r="FT219" s="240"/>
      <c r="FU219" s="240"/>
      <c r="FV219" s="240"/>
      <c r="FW219" s="240"/>
    </row>
    <row r="220" spans="1:179" s="183" customFormat="1" ht="15.75">
      <c r="A220" s="6"/>
      <c r="B220" s="6"/>
      <c r="C220" s="6"/>
      <c r="D220" s="6"/>
      <c r="E220" s="238"/>
      <c r="F220" s="238"/>
      <c r="FC220" s="243"/>
      <c r="FD220" s="240"/>
      <c r="FE220" s="240"/>
      <c r="FF220" s="240"/>
      <c r="FH220" s="240"/>
      <c r="FI220" s="240"/>
      <c r="FJ220" s="240"/>
      <c r="FK220" s="240"/>
      <c r="FL220" s="240"/>
      <c r="FM220" s="240"/>
      <c r="FN220" s="240"/>
      <c r="FO220" s="240"/>
      <c r="FP220" s="240"/>
      <c r="FQ220" s="240"/>
      <c r="FR220" s="240"/>
      <c r="FS220" s="240"/>
      <c r="FT220" s="240"/>
      <c r="FU220" s="240"/>
      <c r="FV220" s="240"/>
      <c r="FW220" s="240"/>
    </row>
    <row r="221" spans="1:179" s="183" customFormat="1" ht="15.75">
      <c r="A221" s="6"/>
      <c r="B221" s="6"/>
      <c r="C221" s="6"/>
      <c r="D221" s="6"/>
      <c r="E221" s="238"/>
      <c r="F221" s="238"/>
      <c r="FC221" s="243"/>
      <c r="FD221" s="240"/>
      <c r="FE221" s="240"/>
      <c r="FF221" s="240"/>
      <c r="FH221" s="240"/>
      <c r="FI221" s="240"/>
      <c r="FJ221" s="240"/>
      <c r="FK221" s="240"/>
      <c r="FL221" s="240"/>
      <c r="FM221" s="240"/>
      <c r="FN221" s="240"/>
      <c r="FO221" s="240"/>
      <c r="FP221" s="240"/>
      <c r="FQ221" s="240"/>
      <c r="FR221" s="240"/>
      <c r="FS221" s="240"/>
      <c r="FT221" s="240"/>
      <c r="FU221" s="240"/>
      <c r="FV221" s="240"/>
      <c r="FW221" s="240"/>
    </row>
    <row r="222" spans="1:179" s="183" customFormat="1" ht="15.75">
      <c r="A222" s="6"/>
      <c r="B222" s="6"/>
      <c r="C222" s="6"/>
      <c r="D222" s="6"/>
      <c r="E222" s="238"/>
      <c r="F222" s="238"/>
      <c r="FC222" s="243"/>
      <c r="FD222" s="240"/>
      <c r="FE222" s="240"/>
      <c r="FF222" s="240"/>
      <c r="FH222" s="240"/>
      <c r="FI222" s="240"/>
      <c r="FJ222" s="240"/>
      <c r="FK222" s="240"/>
      <c r="FL222" s="240"/>
      <c r="FM222" s="240"/>
      <c r="FN222" s="240"/>
      <c r="FO222" s="240"/>
      <c r="FP222" s="240"/>
      <c r="FQ222" s="240"/>
      <c r="FR222" s="240"/>
      <c r="FS222" s="240"/>
      <c r="FT222" s="240"/>
      <c r="FU222" s="240"/>
      <c r="FV222" s="240"/>
      <c r="FW222" s="240"/>
    </row>
    <row r="223" spans="1:179" s="183" customFormat="1" ht="15.75">
      <c r="A223" s="6"/>
      <c r="B223" s="6"/>
      <c r="C223" s="6"/>
      <c r="D223" s="6"/>
      <c r="E223" s="238"/>
      <c r="F223" s="238"/>
      <c r="FC223" s="243"/>
      <c r="FD223" s="240"/>
      <c r="FE223" s="240"/>
      <c r="FF223" s="240"/>
      <c r="FH223" s="240"/>
      <c r="FI223" s="240"/>
      <c r="FJ223" s="240"/>
      <c r="FK223" s="240"/>
      <c r="FL223" s="240"/>
      <c r="FM223" s="240"/>
      <c r="FN223" s="240"/>
      <c r="FO223" s="240"/>
      <c r="FP223" s="240"/>
      <c r="FQ223" s="240"/>
      <c r="FR223" s="240"/>
      <c r="FS223" s="240"/>
      <c r="FT223" s="240"/>
      <c r="FU223" s="240"/>
      <c r="FV223" s="240"/>
      <c r="FW223" s="240"/>
    </row>
    <row r="224" spans="1:179" s="183" customFormat="1" ht="15.75">
      <c r="A224" s="6"/>
      <c r="B224" s="6"/>
      <c r="C224" s="6"/>
      <c r="D224" s="6"/>
      <c r="E224" s="238"/>
      <c r="F224" s="238"/>
      <c r="FC224" s="243"/>
      <c r="FD224" s="240"/>
      <c r="FE224" s="240"/>
      <c r="FF224" s="240"/>
      <c r="FH224" s="240"/>
      <c r="FI224" s="240"/>
      <c r="FJ224" s="240"/>
      <c r="FK224" s="240"/>
      <c r="FL224" s="240"/>
      <c r="FM224" s="240"/>
      <c r="FN224" s="240"/>
      <c r="FO224" s="240"/>
      <c r="FP224" s="240"/>
      <c r="FQ224" s="240"/>
      <c r="FR224" s="240"/>
      <c r="FS224" s="240"/>
      <c r="FT224" s="240"/>
      <c r="FU224" s="240"/>
      <c r="FV224" s="240"/>
      <c r="FW224" s="240"/>
    </row>
    <row r="225" spans="1:179" s="183" customFormat="1" ht="15.75">
      <c r="A225" s="6"/>
      <c r="B225" s="6"/>
      <c r="C225" s="6"/>
      <c r="D225" s="6"/>
      <c r="E225" s="238"/>
      <c r="F225" s="238"/>
      <c r="FC225" s="243"/>
      <c r="FD225" s="240"/>
      <c r="FE225" s="240"/>
      <c r="FF225" s="240"/>
      <c r="FH225" s="240"/>
      <c r="FI225" s="240"/>
      <c r="FJ225" s="240"/>
      <c r="FK225" s="240"/>
      <c r="FL225" s="240"/>
      <c r="FM225" s="240"/>
      <c r="FN225" s="240"/>
      <c r="FO225" s="240"/>
      <c r="FP225" s="240"/>
      <c r="FQ225" s="240"/>
      <c r="FR225" s="240"/>
      <c r="FS225" s="240"/>
      <c r="FT225" s="240"/>
      <c r="FU225" s="240"/>
      <c r="FV225" s="240"/>
      <c r="FW225" s="240"/>
    </row>
    <row r="226" spans="1:179" s="183" customFormat="1" ht="15.75">
      <c r="A226" s="6"/>
      <c r="B226" s="6"/>
      <c r="C226" s="6"/>
      <c r="D226" s="6"/>
      <c r="E226" s="238"/>
      <c r="F226" s="238"/>
      <c r="FC226" s="243"/>
      <c r="FD226" s="240"/>
      <c r="FE226" s="240"/>
      <c r="FF226" s="240"/>
      <c r="FH226" s="240"/>
      <c r="FI226" s="240"/>
      <c r="FJ226" s="240"/>
      <c r="FK226" s="240"/>
      <c r="FL226" s="240"/>
      <c r="FM226" s="240"/>
      <c r="FN226" s="240"/>
      <c r="FO226" s="240"/>
      <c r="FP226" s="240"/>
      <c r="FQ226" s="240"/>
      <c r="FR226" s="240"/>
      <c r="FS226" s="240"/>
      <c r="FT226" s="240"/>
      <c r="FU226" s="240"/>
      <c r="FV226" s="240"/>
      <c r="FW226" s="240"/>
    </row>
    <row r="227" spans="1:179" s="183" customFormat="1" ht="15.75">
      <c r="A227" s="6"/>
      <c r="B227" s="6"/>
      <c r="C227" s="6"/>
      <c r="D227" s="6"/>
      <c r="E227" s="238"/>
      <c r="F227" s="238"/>
      <c r="FC227" s="243"/>
      <c r="FD227" s="240"/>
      <c r="FE227" s="240"/>
      <c r="FF227" s="240"/>
      <c r="FH227" s="240"/>
      <c r="FI227" s="240"/>
      <c r="FJ227" s="240"/>
      <c r="FK227" s="240"/>
      <c r="FL227" s="240"/>
      <c r="FM227" s="240"/>
      <c r="FN227" s="240"/>
      <c r="FO227" s="240"/>
      <c r="FP227" s="240"/>
      <c r="FQ227" s="240"/>
      <c r="FR227" s="240"/>
      <c r="FS227" s="240"/>
      <c r="FT227" s="240"/>
      <c r="FU227" s="240"/>
      <c r="FV227" s="240"/>
      <c r="FW227" s="240"/>
    </row>
    <row r="228" spans="1:179" s="183" customFormat="1" ht="15.75">
      <c r="A228" s="6"/>
      <c r="B228" s="6"/>
      <c r="C228" s="6"/>
      <c r="D228" s="6"/>
      <c r="E228" s="238"/>
      <c r="F228" s="238"/>
      <c r="FC228" s="243"/>
      <c r="FD228" s="240"/>
      <c r="FE228" s="240"/>
      <c r="FF228" s="240"/>
      <c r="FH228" s="240"/>
      <c r="FI228" s="240"/>
      <c r="FJ228" s="240"/>
      <c r="FK228" s="240"/>
      <c r="FL228" s="240"/>
      <c r="FM228" s="240"/>
      <c r="FN228" s="240"/>
      <c r="FO228" s="240"/>
      <c r="FP228" s="240"/>
      <c r="FQ228" s="240"/>
      <c r="FR228" s="240"/>
      <c r="FS228" s="240"/>
      <c r="FT228" s="240"/>
      <c r="FU228" s="240"/>
      <c r="FV228" s="240"/>
      <c r="FW228" s="240"/>
    </row>
    <row r="229" spans="1:179" s="183" customFormat="1" ht="15.75">
      <c r="A229" s="6"/>
      <c r="B229" s="6"/>
      <c r="C229" s="6"/>
      <c r="D229" s="6"/>
      <c r="E229" s="238"/>
      <c r="F229" s="238"/>
      <c r="FC229" s="243"/>
      <c r="FD229" s="240"/>
      <c r="FE229" s="240"/>
      <c r="FF229" s="240"/>
      <c r="FH229" s="240"/>
      <c r="FI229" s="240"/>
      <c r="FJ229" s="240"/>
      <c r="FK229" s="240"/>
      <c r="FL229" s="240"/>
      <c r="FM229" s="240"/>
      <c r="FN229" s="240"/>
      <c r="FO229" s="240"/>
      <c r="FP229" s="240"/>
      <c r="FQ229" s="240"/>
      <c r="FR229" s="240"/>
      <c r="FS229" s="240"/>
      <c r="FT229" s="240"/>
      <c r="FU229" s="240"/>
      <c r="FV229" s="240"/>
      <c r="FW229" s="240"/>
    </row>
    <row r="230" spans="1:179" s="183" customFormat="1" ht="15.75">
      <c r="A230" s="6"/>
      <c r="B230" s="6"/>
      <c r="C230" s="6"/>
      <c r="D230" s="6"/>
      <c r="E230" s="238"/>
      <c r="F230" s="238"/>
      <c r="FC230" s="243"/>
      <c r="FD230" s="240"/>
      <c r="FE230" s="240"/>
      <c r="FF230" s="240"/>
      <c r="FH230" s="240"/>
      <c r="FI230" s="240"/>
      <c r="FJ230" s="240"/>
      <c r="FK230" s="240"/>
      <c r="FL230" s="240"/>
      <c r="FM230" s="240"/>
      <c r="FN230" s="240"/>
      <c r="FO230" s="240"/>
      <c r="FP230" s="240"/>
      <c r="FQ230" s="240"/>
      <c r="FR230" s="240"/>
      <c r="FS230" s="240"/>
      <c r="FT230" s="240"/>
      <c r="FU230" s="240"/>
      <c r="FV230" s="240"/>
      <c r="FW230" s="240"/>
    </row>
    <row r="231" spans="1:179" s="183" customFormat="1" ht="15.75">
      <c r="A231" s="6"/>
      <c r="B231" s="6"/>
      <c r="C231" s="6"/>
      <c r="D231" s="6"/>
      <c r="E231" s="238"/>
      <c r="F231" s="238"/>
      <c r="FC231" s="243"/>
      <c r="FD231" s="240"/>
      <c r="FE231" s="240"/>
      <c r="FF231" s="240"/>
      <c r="FH231" s="240"/>
      <c r="FI231" s="240"/>
      <c r="FJ231" s="240"/>
      <c r="FK231" s="240"/>
      <c r="FL231" s="240"/>
      <c r="FM231" s="240"/>
      <c r="FN231" s="240"/>
      <c r="FO231" s="240"/>
      <c r="FP231" s="240"/>
      <c r="FQ231" s="240"/>
      <c r="FR231" s="240"/>
      <c r="FS231" s="240"/>
      <c r="FT231" s="240"/>
      <c r="FU231" s="240"/>
      <c r="FV231" s="240"/>
      <c r="FW231" s="240"/>
    </row>
    <row r="232" spans="1:179" s="183" customFormat="1" ht="15.75">
      <c r="A232" s="6"/>
      <c r="B232" s="6"/>
      <c r="C232" s="6"/>
      <c r="D232" s="6"/>
      <c r="E232" s="238"/>
      <c r="F232" s="238"/>
      <c r="FC232" s="243"/>
      <c r="FD232" s="240"/>
      <c r="FE232" s="240"/>
      <c r="FF232" s="240"/>
      <c r="FH232" s="240"/>
      <c r="FI232" s="240"/>
      <c r="FJ232" s="240"/>
      <c r="FK232" s="240"/>
      <c r="FL232" s="240"/>
      <c r="FM232" s="240"/>
      <c r="FN232" s="240"/>
      <c r="FO232" s="240"/>
      <c r="FP232" s="240"/>
      <c r="FQ232" s="240"/>
      <c r="FR232" s="240"/>
      <c r="FS232" s="240"/>
      <c r="FT232" s="240"/>
      <c r="FU232" s="240"/>
      <c r="FV232" s="240"/>
      <c r="FW232" s="240"/>
    </row>
    <row r="233" spans="1:179" s="183" customFormat="1" ht="15.75">
      <c r="A233" s="6"/>
      <c r="B233" s="6"/>
      <c r="C233" s="6"/>
      <c r="D233" s="6"/>
      <c r="E233" s="238"/>
      <c r="F233" s="238"/>
      <c r="FC233" s="243"/>
      <c r="FD233" s="240"/>
      <c r="FE233" s="240"/>
      <c r="FF233" s="240"/>
      <c r="FH233" s="240"/>
      <c r="FI233" s="240"/>
      <c r="FJ233" s="240"/>
      <c r="FK233" s="240"/>
      <c r="FL233" s="240"/>
      <c r="FM233" s="240"/>
      <c r="FN233" s="240"/>
      <c r="FO233" s="240"/>
      <c r="FP233" s="240"/>
      <c r="FQ233" s="240"/>
      <c r="FR233" s="240"/>
      <c r="FS233" s="240"/>
      <c r="FT233" s="240"/>
      <c r="FU233" s="240"/>
      <c r="FV233" s="240"/>
      <c r="FW233" s="240"/>
    </row>
    <row r="234" spans="1:179" s="183" customFormat="1" ht="15.75">
      <c r="A234" s="6"/>
      <c r="B234" s="6"/>
      <c r="C234" s="6"/>
      <c r="D234" s="6"/>
      <c r="E234" s="238"/>
      <c r="F234" s="238"/>
      <c r="FC234" s="243"/>
      <c r="FD234" s="240"/>
      <c r="FE234" s="240"/>
      <c r="FF234" s="240"/>
      <c r="FH234" s="240"/>
      <c r="FI234" s="240"/>
      <c r="FJ234" s="240"/>
      <c r="FK234" s="240"/>
      <c r="FL234" s="240"/>
      <c r="FM234" s="240"/>
      <c r="FN234" s="240"/>
      <c r="FO234" s="240"/>
      <c r="FP234" s="240"/>
      <c r="FQ234" s="240"/>
      <c r="FR234" s="240"/>
      <c r="FS234" s="240"/>
      <c r="FT234" s="240"/>
      <c r="FU234" s="240"/>
      <c r="FV234" s="240"/>
      <c r="FW234" s="240"/>
    </row>
    <row r="235" spans="1:179" s="183" customFormat="1" ht="15.75">
      <c r="A235" s="6"/>
      <c r="B235" s="6"/>
      <c r="C235" s="6"/>
      <c r="D235" s="6"/>
      <c r="E235" s="238"/>
      <c r="F235" s="238"/>
      <c r="FC235" s="243"/>
      <c r="FD235" s="240"/>
      <c r="FE235" s="240"/>
      <c r="FF235" s="240"/>
      <c r="FH235" s="240"/>
      <c r="FI235" s="240"/>
      <c r="FJ235" s="240"/>
      <c r="FK235" s="240"/>
      <c r="FL235" s="240"/>
      <c r="FM235" s="240"/>
      <c r="FN235" s="240"/>
      <c r="FO235" s="240"/>
      <c r="FP235" s="240"/>
      <c r="FQ235" s="240"/>
      <c r="FR235" s="240"/>
      <c r="FS235" s="240"/>
      <c r="FT235" s="240"/>
      <c r="FU235" s="240"/>
      <c r="FV235" s="240"/>
      <c r="FW235" s="240"/>
    </row>
    <row r="236" spans="1:179" s="183" customFormat="1" ht="15.75">
      <c r="A236" s="6"/>
      <c r="B236" s="6"/>
      <c r="C236" s="6"/>
      <c r="D236" s="6"/>
      <c r="E236" s="238"/>
      <c r="F236" s="238"/>
      <c r="FC236" s="243"/>
      <c r="FD236" s="240"/>
      <c r="FE236" s="240"/>
      <c r="FF236" s="240"/>
      <c r="FH236" s="240"/>
      <c r="FI236" s="240"/>
      <c r="FJ236" s="240"/>
      <c r="FK236" s="240"/>
      <c r="FL236" s="240"/>
      <c r="FM236" s="240"/>
      <c r="FN236" s="240"/>
      <c r="FO236" s="240"/>
      <c r="FP236" s="240"/>
      <c r="FQ236" s="240"/>
      <c r="FR236" s="240"/>
      <c r="FS236" s="240"/>
      <c r="FT236" s="240"/>
      <c r="FU236" s="240"/>
      <c r="FV236" s="240"/>
      <c r="FW236" s="240"/>
    </row>
    <row r="237" spans="1:179" s="183" customFormat="1" ht="15.75">
      <c r="A237" s="6"/>
      <c r="B237" s="6"/>
      <c r="C237" s="6"/>
      <c r="D237" s="6"/>
      <c r="E237" s="238"/>
      <c r="F237" s="238"/>
      <c r="FC237" s="243"/>
      <c r="FD237" s="240"/>
      <c r="FE237" s="240"/>
      <c r="FF237" s="240"/>
      <c r="FH237" s="240"/>
      <c r="FI237" s="240"/>
      <c r="FJ237" s="240"/>
      <c r="FK237" s="240"/>
      <c r="FL237" s="240"/>
      <c r="FM237" s="240"/>
      <c r="FN237" s="240"/>
      <c r="FO237" s="240"/>
      <c r="FP237" s="240"/>
      <c r="FQ237" s="240"/>
      <c r="FR237" s="240"/>
      <c r="FS237" s="240"/>
      <c r="FT237" s="240"/>
      <c r="FU237" s="240"/>
      <c r="FV237" s="240"/>
      <c r="FW237" s="240"/>
    </row>
    <row r="238" spans="1:179" s="183" customFormat="1" ht="15.75">
      <c r="A238" s="6"/>
      <c r="B238" s="6"/>
      <c r="C238" s="6"/>
      <c r="D238" s="6"/>
      <c r="E238" s="238"/>
      <c r="F238" s="238"/>
      <c r="FC238" s="243"/>
      <c r="FD238" s="240"/>
      <c r="FE238" s="240"/>
      <c r="FF238" s="240"/>
      <c r="FH238" s="240"/>
      <c r="FI238" s="240"/>
      <c r="FJ238" s="240"/>
      <c r="FK238" s="240"/>
      <c r="FL238" s="240"/>
      <c r="FM238" s="240"/>
      <c r="FN238" s="240"/>
      <c r="FO238" s="240"/>
      <c r="FP238" s="240"/>
      <c r="FQ238" s="240"/>
      <c r="FR238" s="240"/>
      <c r="FS238" s="240"/>
      <c r="FT238" s="240"/>
      <c r="FU238" s="240"/>
      <c r="FV238" s="240"/>
      <c r="FW238" s="240"/>
    </row>
    <row r="239" spans="1:179" s="183" customFormat="1" ht="15.75">
      <c r="A239" s="6"/>
      <c r="B239" s="6"/>
      <c r="C239" s="6"/>
      <c r="D239" s="6"/>
      <c r="E239" s="238"/>
      <c r="F239" s="238"/>
      <c r="FC239" s="243"/>
      <c r="FD239" s="240"/>
      <c r="FE239" s="240"/>
      <c r="FF239" s="240"/>
      <c r="FH239" s="240"/>
      <c r="FI239" s="240"/>
      <c r="FJ239" s="240"/>
      <c r="FK239" s="240"/>
      <c r="FL239" s="240"/>
      <c r="FM239" s="240"/>
      <c r="FN239" s="240"/>
      <c r="FO239" s="240"/>
      <c r="FP239" s="240"/>
      <c r="FQ239" s="240"/>
      <c r="FR239" s="240"/>
      <c r="FS239" s="240"/>
      <c r="FT239" s="240"/>
      <c r="FU239" s="240"/>
      <c r="FV239" s="240"/>
      <c r="FW239" s="240"/>
    </row>
    <row r="240" spans="1:179" s="183" customFormat="1" ht="15.75">
      <c r="A240" s="6"/>
      <c r="B240" s="6"/>
      <c r="C240" s="6"/>
      <c r="D240" s="6"/>
      <c r="E240" s="238"/>
      <c r="F240" s="238"/>
      <c r="FC240" s="243"/>
      <c r="FD240" s="240"/>
      <c r="FE240" s="240"/>
      <c r="FF240" s="240"/>
      <c r="FH240" s="240"/>
      <c r="FI240" s="240"/>
      <c r="FJ240" s="240"/>
      <c r="FK240" s="240"/>
      <c r="FL240" s="240"/>
      <c r="FM240" s="240"/>
      <c r="FN240" s="240"/>
      <c r="FO240" s="240"/>
      <c r="FP240" s="240"/>
      <c r="FQ240" s="240"/>
      <c r="FR240" s="240"/>
      <c r="FS240" s="240"/>
      <c r="FT240" s="240"/>
      <c r="FU240" s="240"/>
      <c r="FV240" s="240"/>
      <c r="FW240" s="240"/>
    </row>
    <row r="241" spans="1:179" s="183" customFormat="1" ht="15.75">
      <c r="A241" s="6"/>
      <c r="B241" s="6"/>
      <c r="C241" s="6"/>
      <c r="D241" s="6"/>
      <c r="E241" s="238"/>
      <c r="F241" s="238"/>
      <c r="FC241" s="243"/>
      <c r="FD241" s="240"/>
      <c r="FE241" s="240"/>
      <c r="FF241" s="240"/>
      <c r="FH241" s="240"/>
      <c r="FI241" s="240"/>
      <c r="FJ241" s="240"/>
      <c r="FK241" s="240"/>
      <c r="FL241" s="240"/>
      <c r="FM241" s="240"/>
      <c r="FN241" s="240"/>
      <c r="FO241" s="240"/>
      <c r="FP241" s="240"/>
      <c r="FQ241" s="240"/>
      <c r="FR241" s="240"/>
      <c r="FS241" s="240"/>
      <c r="FT241" s="240"/>
      <c r="FU241" s="240"/>
      <c r="FV241" s="240"/>
      <c r="FW241" s="240"/>
    </row>
    <row r="242" spans="1:179" s="183" customFormat="1" ht="15.75">
      <c r="A242" s="6"/>
      <c r="B242" s="6"/>
      <c r="C242" s="6"/>
      <c r="D242" s="6"/>
      <c r="E242" s="238"/>
      <c r="F242" s="238"/>
      <c r="FC242" s="243"/>
      <c r="FD242" s="240"/>
      <c r="FE242" s="240"/>
      <c r="FF242" s="240"/>
      <c r="FH242" s="240"/>
      <c r="FI242" s="240"/>
      <c r="FJ242" s="240"/>
      <c r="FK242" s="240"/>
      <c r="FL242" s="240"/>
      <c r="FM242" s="240"/>
      <c r="FN242" s="240"/>
      <c r="FO242" s="240"/>
      <c r="FP242" s="240"/>
      <c r="FQ242" s="240"/>
      <c r="FR242" s="240"/>
      <c r="FS242" s="240"/>
      <c r="FT242" s="240"/>
      <c r="FU242" s="240"/>
      <c r="FV242" s="240"/>
      <c r="FW242" s="240"/>
    </row>
    <row r="243" spans="1:179" s="183" customFormat="1" ht="15.75">
      <c r="A243" s="6"/>
      <c r="B243" s="6"/>
      <c r="C243" s="6"/>
      <c r="D243" s="6"/>
      <c r="E243" s="238"/>
      <c r="F243" s="238"/>
      <c r="FC243" s="243"/>
      <c r="FD243" s="240"/>
      <c r="FE243" s="240"/>
      <c r="FF243" s="240"/>
      <c r="FH243" s="240"/>
      <c r="FI243" s="240"/>
      <c r="FJ243" s="240"/>
      <c r="FK243" s="240"/>
      <c r="FL243" s="240"/>
      <c r="FM243" s="240"/>
      <c r="FN243" s="240"/>
      <c r="FO243" s="240"/>
      <c r="FP243" s="240"/>
      <c r="FQ243" s="240"/>
      <c r="FR243" s="240"/>
      <c r="FS243" s="240"/>
      <c r="FT243" s="240"/>
      <c r="FU243" s="240"/>
      <c r="FV243" s="240"/>
      <c r="FW243" s="240"/>
    </row>
    <row r="244" spans="1:179" s="183" customFormat="1" ht="15.75">
      <c r="A244" s="6"/>
      <c r="B244" s="6"/>
      <c r="C244" s="6"/>
      <c r="D244" s="6"/>
      <c r="E244" s="238"/>
      <c r="F244" s="238"/>
      <c r="FC244" s="243"/>
      <c r="FD244" s="240"/>
      <c r="FE244" s="240"/>
      <c r="FF244" s="240"/>
      <c r="FH244" s="240"/>
      <c r="FI244" s="240"/>
      <c r="FJ244" s="240"/>
      <c r="FK244" s="240"/>
      <c r="FL244" s="240"/>
      <c r="FM244" s="240"/>
      <c r="FN244" s="240"/>
      <c r="FO244" s="240"/>
      <c r="FP244" s="240"/>
      <c r="FQ244" s="240"/>
      <c r="FR244" s="240"/>
      <c r="FS244" s="240"/>
      <c r="FT244" s="240"/>
      <c r="FU244" s="240"/>
      <c r="FV244" s="240"/>
      <c r="FW244" s="240"/>
    </row>
    <row r="245" spans="1:179" s="183" customFormat="1" ht="15.75">
      <c r="A245" s="6"/>
      <c r="B245" s="6"/>
      <c r="C245" s="6"/>
      <c r="D245" s="6"/>
      <c r="E245" s="238"/>
      <c r="F245" s="238"/>
      <c r="FC245" s="243"/>
      <c r="FD245" s="240"/>
      <c r="FE245" s="240"/>
      <c r="FF245" s="240"/>
      <c r="FH245" s="240"/>
      <c r="FI245" s="240"/>
      <c r="FJ245" s="240"/>
      <c r="FK245" s="240"/>
      <c r="FL245" s="240"/>
      <c r="FM245" s="240"/>
      <c r="FN245" s="240"/>
      <c r="FO245" s="240"/>
      <c r="FP245" s="240"/>
      <c r="FQ245" s="240"/>
      <c r="FR245" s="240"/>
      <c r="FS245" s="240"/>
      <c r="FT245" s="240"/>
      <c r="FU245" s="240"/>
      <c r="FV245" s="240"/>
      <c r="FW245" s="240"/>
    </row>
    <row r="246" spans="1:179" s="183" customFormat="1" ht="15.75">
      <c r="A246" s="6"/>
      <c r="B246" s="6"/>
      <c r="C246" s="6"/>
      <c r="D246" s="6"/>
      <c r="E246" s="238"/>
      <c r="F246" s="238"/>
      <c r="FC246" s="243"/>
      <c r="FD246" s="240"/>
      <c r="FE246" s="240"/>
      <c r="FF246" s="240"/>
      <c r="FH246" s="240"/>
      <c r="FI246" s="240"/>
      <c r="FJ246" s="240"/>
      <c r="FK246" s="240"/>
      <c r="FL246" s="240"/>
      <c r="FM246" s="240"/>
      <c r="FN246" s="240"/>
      <c r="FO246" s="240"/>
      <c r="FP246" s="240"/>
      <c r="FQ246" s="240"/>
      <c r="FR246" s="240"/>
      <c r="FS246" s="240"/>
      <c r="FT246" s="240"/>
      <c r="FU246" s="240"/>
      <c r="FV246" s="240"/>
      <c r="FW246" s="240"/>
    </row>
    <row r="247" spans="1:179" s="183" customFormat="1" ht="15.75">
      <c r="A247" s="6"/>
      <c r="B247" s="6"/>
      <c r="C247" s="6"/>
      <c r="D247" s="6"/>
      <c r="E247" s="238"/>
      <c r="F247" s="238"/>
      <c r="FC247" s="243"/>
      <c r="FD247" s="240"/>
      <c r="FE247" s="240"/>
      <c r="FF247" s="240"/>
      <c r="FH247" s="240"/>
      <c r="FI247" s="240"/>
      <c r="FJ247" s="240"/>
      <c r="FK247" s="240"/>
      <c r="FL247" s="240"/>
      <c r="FM247" s="240"/>
      <c r="FN247" s="240"/>
      <c r="FO247" s="240"/>
      <c r="FP247" s="240"/>
      <c r="FQ247" s="240"/>
      <c r="FR247" s="240"/>
      <c r="FS247" s="240"/>
      <c r="FT247" s="240"/>
      <c r="FU247" s="240"/>
      <c r="FV247" s="240"/>
      <c r="FW247" s="240"/>
    </row>
    <row r="248" spans="1:179" s="183" customFormat="1" ht="15.75">
      <c r="A248" s="6"/>
      <c r="B248" s="6"/>
      <c r="C248" s="6"/>
      <c r="D248" s="6"/>
      <c r="E248" s="238"/>
      <c r="F248" s="238"/>
      <c r="FC248" s="243"/>
      <c r="FD248" s="240"/>
      <c r="FE248" s="240"/>
      <c r="FF248" s="240"/>
      <c r="FH248" s="240"/>
      <c r="FI248" s="240"/>
      <c r="FJ248" s="240"/>
      <c r="FK248" s="240"/>
      <c r="FL248" s="240"/>
      <c r="FM248" s="240"/>
      <c r="FN248" s="240"/>
      <c r="FO248" s="240"/>
      <c r="FP248" s="240"/>
      <c r="FQ248" s="240"/>
      <c r="FR248" s="240"/>
      <c r="FS248" s="240"/>
      <c r="FT248" s="240"/>
      <c r="FU248" s="240"/>
      <c r="FV248" s="240"/>
      <c r="FW248" s="240"/>
    </row>
    <row r="249" spans="1:179" s="183" customFormat="1" ht="15.75">
      <c r="A249" s="6"/>
      <c r="B249" s="6"/>
      <c r="C249" s="6"/>
      <c r="D249" s="6"/>
      <c r="E249" s="238"/>
      <c r="F249" s="238"/>
      <c r="FC249" s="243"/>
      <c r="FD249" s="240"/>
      <c r="FE249" s="240"/>
      <c r="FF249" s="240"/>
      <c r="FH249" s="240"/>
      <c r="FI249" s="240"/>
      <c r="FJ249" s="240"/>
      <c r="FK249" s="240"/>
      <c r="FL249" s="240"/>
      <c r="FM249" s="240"/>
      <c r="FN249" s="240"/>
      <c r="FO249" s="240"/>
      <c r="FP249" s="240"/>
      <c r="FQ249" s="240"/>
      <c r="FR249" s="240"/>
      <c r="FS249" s="240"/>
      <c r="FT249" s="240"/>
      <c r="FU249" s="240"/>
      <c r="FV249" s="240"/>
      <c r="FW249" s="240"/>
    </row>
    <row r="250" spans="1:179" s="183" customFormat="1" ht="15.75">
      <c r="A250" s="6"/>
      <c r="B250" s="6"/>
      <c r="C250" s="6"/>
      <c r="D250" s="6"/>
      <c r="E250" s="238"/>
      <c r="F250" s="238"/>
      <c r="FC250" s="243"/>
      <c r="FD250" s="240"/>
      <c r="FE250" s="240"/>
      <c r="FF250" s="240"/>
      <c r="FH250" s="240"/>
      <c r="FI250" s="240"/>
      <c r="FJ250" s="240"/>
      <c r="FK250" s="240"/>
      <c r="FL250" s="240"/>
      <c r="FM250" s="240"/>
      <c r="FN250" s="240"/>
      <c r="FO250" s="240"/>
      <c r="FP250" s="240"/>
      <c r="FQ250" s="240"/>
      <c r="FR250" s="240"/>
      <c r="FS250" s="240"/>
      <c r="FT250" s="240"/>
      <c r="FU250" s="240"/>
      <c r="FV250" s="240"/>
      <c r="FW250" s="240"/>
    </row>
    <row r="251" spans="1:179" s="183" customFormat="1" ht="15.75">
      <c r="A251" s="6"/>
      <c r="B251" s="6"/>
      <c r="C251" s="6"/>
      <c r="D251" s="6"/>
      <c r="E251" s="238"/>
      <c r="F251" s="238"/>
      <c r="FC251" s="243"/>
      <c r="FD251" s="240"/>
      <c r="FE251" s="240"/>
      <c r="FF251" s="240"/>
      <c r="FH251" s="240"/>
      <c r="FI251" s="240"/>
      <c r="FJ251" s="240"/>
      <c r="FK251" s="240"/>
      <c r="FL251" s="240"/>
      <c r="FM251" s="240"/>
      <c r="FN251" s="240"/>
      <c r="FO251" s="240"/>
      <c r="FP251" s="240"/>
      <c r="FQ251" s="240"/>
      <c r="FR251" s="240"/>
      <c r="FS251" s="240"/>
      <c r="FT251" s="240"/>
      <c r="FU251" s="240"/>
      <c r="FV251" s="240"/>
      <c r="FW251" s="240"/>
    </row>
    <row r="252" spans="1:179" s="183" customFormat="1" ht="15.75">
      <c r="A252" s="6"/>
      <c r="B252" s="6"/>
      <c r="C252" s="6"/>
      <c r="D252" s="6"/>
      <c r="E252" s="238"/>
      <c r="F252" s="238"/>
      <c r="FC252" s="243"/>
      <c r="FD252" s="240"/>
      <c r="FE252" s="240"/>
      <c r="FF252" s="240"/>
      <c r="FH252" s="240"/>
      <c r="FI252" s="240"/>
      <c r="FJ252" s="240"/>
      <c r="FK252" s="240"/>
      <c r="FL252" s="240"/>
      <c r="FM252" s="240"/>
      <c r="FN252" s="240"/>
      <c r="FO252" s="240"/>
      <c r="FP252" s="240"/>
      <c r="FQ252" s="240"/>
      <c r="FR252" s="240"/>
      <c r="FS252" s="240"/>
      <c r="FT252" s="240"/>
      <c r="FU252" s="240"/>
      <c r="FV252" s="240"/>
      <c r="FW252" s="240"/>
    </row>
    <row r="253" spans="1:179" s="183" customFormat="1" ht="15.75">
      <c r="A253" s="6"/>
      <c r="B253" s="6"/>
      <c r="C253" s="6"/>
      <c r="D253" s="6"/>
      <c r="E253" s="238"/>
      <c r="F253" s="238"/>
      <c r="FC253" s="243"/>
      <c r="FD253" s="240"/>
      <c r="FE253" s="240"/>
      <c r="FF253" s="240"/>
      <c r="FH253" s="240"/>
      <c r="FI253" s="240"/>
      <c r="FJ253" s="240"/>
      <c r="FK253" s="240"/>
      <c r="FL253" s="240"/>
      <c r="FM253" s="240"/>
      <c r="FN253" s="240"/>
      <c r="FO253" s="240"/>
      <c r="FP253" s="240"/>
      <c r="FQ253" s="240"/>
      <c r="FR253" s="240"/>
      <c r="FS253" s="240"/>
      <c r="FT253" s="240"/>
      <c r="FU253" s="240"/>
      <c r="FV253" s="240"/>
      <c r="FW253" s="240"/>
    </row>
    <row r="254" spans="1:179" s="183" customFormat="1" ht="15.75">
      <c r="A254" s="6"/>
      <c r="B254" s="6"/>
      <c r="C254" s="6"/>
      <c r="D254" s="6"/>
      <c r="E254" s="238"/>
      <c r="F254" s="238"/>
      <c r="FC254" s="243"/>
      <c r="FD254" s="240"/>
      <c r="FE254" s="240"/>
      <c r="FF254" s="240"/>
      <c r="FH254" s="240"/>
      <c r="FI254" s="240"/>
      <c r="FJ254" s="240"/>
      <c r="FK254" s="240"/>
      <c r="FL254" s="240"/>
      <c r="FM254" s="240"/>
      <c r="FN254" s="240"/>
      <c r="FO254" s="240"/>
      <c r="FP254" s="240"/>
      <c r="FQ254" s="240"/>
      <c r="FR254" s="240"/>
      <c r="FS254" s="240"/>
      <c r="FT254" s="240"/>
      <c r="FU254" s="240"/>
      <c r="FV254" s="240"/>
      <c r="FW254" s="240"/>
    </row>
    <row r="255" spans="1:179" s="183" customFormat="1" ht="15.75">
      <c r="A255" s="6"/>
      <c r="B255" s="6"/>
      <c r="C255" s="6"/>
      <c r="D255" s="6"/>
      <c r="E255" s="238"/>
      <c r="F255" s="238"/>
      <c r="FC255" s="243"/>
      <c r="FD255" s="240"/>
      <c r="FE255" s="240"/>
      <c r="FF255" s="240"/>
      <c r="FH255" s="240"/>
      <c r="FI255" s="240"/>
      <c r="FJ255" s="240"/>
      <c r="FK255" s="240"/>
      <c r="FL255" s="240"/>
      <c r="FM255" s="240"/>
      <c r="FN255" s="240"/>
      <c r="FO255" s="240"/>
      <c r="FP255" s="240"/>
      <c r="FQ255" s="240"/>
      <c r="FR255" s="240"/>
      <c r="FS255" s="240"/>
      <c r="FT255" s="240"/>
      <c r="FU255" s="240"/>
      <c r="FV255" s="240"/>
      <c r="FW255" s="240"/>
    </row>
    <row r="256" spans="1:179" s="183" customFormat="1" ht="15.75">
      <c r="A256" s="6"/>
      <c r="B256" s="6"/>
      <c r="C256" s="6"/>
      <c r="D256" s="6"/>
      <c r="E256" s="238"/>
      <c r="F256" s="238"/>
      <c r="FC256" s="243"/>
      <c r="FD256" s="240"/>
      <c r="FE256" s="240"/>
      <c r="FF256" s="240"/>
      <c r="FH256" s="240"/>
      <c r="FI256" s="240"/>
      <c r="FJ256" s="240"/>
      <c r="FK256" s="240"/>
      <c r="FL256" s="240"/>
      <c r="FM256" s="240"/>
      <c r="FN256" s="240"/>
      <c r="FO256" s="240"/>
      <c r="FP256" s="240"/>
      <c r="FQ256" s="240"/>
      <c r="FR256" s="240"/>
      <c r="FS256" s="240"/>
      <c r="FT256" s="240"/>
      <c r="FU256" s="240"/>
      <c r="FV256" s="240"/>
      <c r="FW256" s="240"/>
    </row>
    <row r="257" spans="1:179" s="183" customFormat="1" ht="15.75">
      <c r="A257" s="6"/>
      <c r="B257" s="6"/>
      <c r="C257" s="6"/>
      <c r="D257" s="6"/>
      <c r="E257" s="238"/>
      <c r="F257" s="238"/>
      <c r="FC257" s="243"/>
      <c r="FD257" s="240"/>
      <c r="FE257" s="240"/>
      <c r="FF257" s="240"/>
      <c r="FH257" s="240"/>
      <c r="FI257" s="240"/>
      <c r="FJ257" s="240"/>
      <c r="FK257" s="240"/>
      <c r="FL257" s="240"/>
      <c r="FM257" s="240"/>
      <c r="FN257" s="240"/>
      <c r="FO257" s="240"/>
      <c r="FP257" s="240"/>
      <c r="FQ257" s="240"/>
      <c r="FR257" s="240"/>
      <c r="FS257" s="240"/>
      <c r="FT257" s="240"/>
      <c r="FU257" s="240"/>
      <c r="FV257" s="240"/>
      <c r="FW257" s="240"/>
    </row>
    <row r="258" spans="1:179" s="183" customFormat="1" ht="15.75">
      <c r="A258" s="6"/>
      <c r="B258" s="6"/>
      <c r="C258" s="6"/>
      <c r="D258" s="6"/>
      <c r="E258" s="238"/>
      <c r="F258" s="238"/>
      <c r="FC258" s="243"/>
      <c r="FD258" s="240"/>
      <c r="FE258" s="240"/>
      <c r="FF258" s="240"/>
      <c r="FH258" s="240"/>
      <c r="FI258" s="240"/>
      <c r="FJ258" s="240"/>
      <c r="FK258" s="240"/>
      <c r="FL258" s="240"/>
      <c r="FM258" s="240"/>
      <c r="FN258" s="240"/>
      <c r="FO258" s="240"/>
      <c r="FP258" s="240"/>
      <c r="FQ258" s="240"/>
      <c r="FR258" s="240"/>
      <c r="FS258" s="240"/>
      <c r="FT258" s="240"/>
      <c r="FU258" s="240"/>
      <c r="FV258" s="240"/>
      <c r="FW258" s="240"/>
    </row>
    <row r="259" spans="1:179" s="183" customFormat="1" ht="15.75">
      <c r="A259" s="6"/>
      <c r="B259" s="6"/>
      <c r="C259" s="6"/>
      <c r="D259" s="6"/>
      <c r="E259" s="238"/>
      <c r="F259" s="238"/>
      <c r="FC259" s="243"/>
      <c r="FD259" s="240"/>
      <c r="FE259" s="240"/>
      <c r="FF259" s="240"/>
      <c r="FH259" s="240"/>
      <c r="FI259" s="240"/>
      <c r="FJ259" s="240"/>
      <c r="FK259" s="240"/>
      <c r="FL259" s="240"/>
      <c r="FM259" s="240"/>
      <c r="FN259" s="240"/>
      <c r="FO259" s="240"/>
      <c r="FP259" s="240"/>
      <c r="FQ259" s="240"/>
      <c r="FR259" s="240"/>
      <c r="FS259" s="240"/>
      <c r="FT259" s="240"/>
      <c r="FU259" s="240"/>
      <c r="FV259" s="240"/>
      <c r="FW259" s="240"/>
    </row>
    <row r="260" spans="1:179" s="183" customFormat="1" ht="15.75">
      <c r="A260" s="6"/>
      <c r="B260" s="6"/>
      <c r="C260" s="6"/>
      <c r="D260" s="6"/>
      <c r="E260" s="238"/>
      <c r="F260" s="238"/>
      <c r="FC260" s="243"/>
      <c r="FD260" s="240"/>
      <c r="FE260" s="240"/>
      <c r="FF260" s="240"/>
      <c r="FH260" s="240"/>
      <c r="FI260" s="240"/>
      <c r="FJ260" s="240"/>
      <c r="FK260" s="240"/>
      <c r="FL260" s="240"/>
      <c r="FM260" s="240"/>
      <c r="FN260" s="240"/>
      <c r="FO260" s="240"/>
      <c r="FP260" s="240"/>
      <c r="FQ260" s="240"/>
      <c r="FR260" s="240"/>
      <c r="FS260" s="240"/>
      <c r="FT260" s="240"/>
      <c r="FU260" s="240"/>
      <c r="FV260" s="240"/>
      <c r="FW260" s="240"/>
    </row>
    <row r="261" spans="1:179" s="183" customFormat="1" ht="15.75">
      <c r="A261" s="6"/>
      <c r="B261" s="6"/>
      <c r="C261" s="6"/>
      <c r="D261" s="6"/>
      <c r="E261" s="238"/>
      <c r="F261" s="238"/>
      <c r="FC261" s="243"/>
      <c r="FD261" s="240"/>
      <c r="FE261" s="240"/>
      <c r="FF261" s="240"/>
      <c r="FH261" s="240"/>
      <c r="FI261" s="240"/>
      <c r="FJ261" s="240"/>
      <c r="FK261" s="240"/>
      <c r="FL261" s="240"/>
      <c r="FM261" s="240"/>
      <c r="FN261" s="240"/>
      <c r="FO261" s="240"/>
      <c r="FP261" s="240"/>
      <c r="FQ261" s="240"/>
      <c r="FR261" s="240"/>
      <c r="FS261" s="240"/>
      <c r="FT261" s="240"/>
      <c r="FU261" s="240"/>
      <c r="FV261" s="240"/>
      <c r="FW261" s="240"/>
    </row>
    <row r="262" spans="1:179" s="183" customFormat="1" ht="15.75">
      <c r="A262" s="6"/>
      <c r="B262" s="6"/>
      <c r="C262" s="6"/>
      <c r="D262" s="6"/>
      <c r="E262" s="238"/>
      <c r="F262" s="238"/>
      <c r="FC262" s="243"/>
      <c r="FD262" s="240"/>
      <c r="FE262" s="240"/>
      <c r="FF262" s="240"/>
      <c r="FH262" s="240"/>
      <c r="FI262" s="240"/>
      <c r="FJ262" s="240"/>
      <c r="FK262" s="240"/>
      <c r="FL262" s="240"/>
      <c r="FM262" s="240"/>
      <c r="FN262" s="240"/>
      <c r="FO262" s="240"/>
      <c r="FP262" s="240"/>
      <c r="FQ262" s="240"/>
      <c r="FR262" s="240"/>
      <c r="FS262" s="240"/>
      <c r="FT262" s="240"/>
      <c r="FU262" s="240"/>
      <c r="FV262" s="240"/>
      <c r="FW262" s="240"/>
    </row>
    <row r="263" spans="1:179" s="183" customFormat="1" ht="15.75">
      <c r="A263" s="6"/>
      <c r="B263" s="6"/>
      <c r="C263" s="6"/>
      <c r="D263" s="6"/>
      <c r="E263" s="238"/>
      <c r="F263" s="238"/>
      <c r="FC263" s="243"/>
      <c r="FD263" s="240"/>
      <c r="FE263" s="240"/>
      <c r="FF263" s="240"/>
      <c r="FH263" s="240"/>
      <c r="FI263" s="240"/>
      <c r="FJ263" s="240"/>
      <c r="FK263" s="240"/>
      <c r="FL263" s="240"/>
      <c r="FM263" s="240"/>
      <c r="FN263" s="240"/>
      <c r="FO263" s="240"/>
      <c r="FP263" s="240"/>
      <c r="FQ263" s="240"/>
      <c r="FR263" s="240"/>
      <c r="FS263" s="240"/>
      <c r="FT263" s="240"/>
      <c r="FU263" s="240"/>
      <c r="FV263" s="240"/>
      <c r="FW263" s="240"/>
    </row>
    <row r="264" spans="1:179" s="183" customFormat="1" ht="15.75">
      <c r="A264" s="6"/>
      <c r="B264" s="6"/>
      <c r="C264" s="6"/>
      <c r="D264" s="6"/>
      <c r="E264" s="238"/>
      <c r="F264" s="238"/>
      <c r="FC264" s="243"/>
      <c r="FD264" s="240"/>
      <c r="FE264" s="240"/>
      <c r="FF264" s="240"/>
      <c r="FH264" s="240"/>
      <c r="FI264" s="240"/>
      <c r="FJ264" s="240"/>
      <c r="FK264" s="240"/>
      <c r="FL264" s="240"/>
      <c r="FM264" s="240"/>
      <c r="FN264" s="240"/>
      <c r="FO264" s="240"/>
      <c r="FP264" s="240"/>
      <c r="FQ264" s="240"/>
      <c r="FR264" s="240"/>
      <c r="FS264" s="240"/>
      <c r="FT264" s="240"/>
      <c r="FU264" s="240"/>
      <c r="FV264" s="240"/>
      <c r="FW264" s="240"/>
    </row>
    <row r="265" spans="1:179" s="183" customFormat="1" ht="15.75">
      <c r="A265" s="6"/>
      <c r="B265" s="6"/>
      <c r="C265" s="6"/>
      <c r="D265" s="6"/>
      <c r="E265" s="238"/>
      <c r="F265" s="238"/>
      <c r="FC265" s="243"/>
      <c r="FD265" s="240"/>
      <c r="FE265" s="240"/>
      <c r="FF265" s="240"/>
      <c r="FH265" s="240"/>
      <c r="FI265" s="240"/>
      <c r="FJ265" s="240"/>
      <c r="FK265" s="240"/>
      <c r="FL265" s="240"/>
      <c r="FM265" s="240"/>
      <c r="FN265" s="240"/>
      <c r="FO265" s="240"/>
      <c r="FP265" s="240"/>
      <c r="FQ265" s="240"/>
      <c r="FR265" s="240"/>
      <c r="FS265" s="240"/>
      <c r="FT265" s="240"/>
      <c r="FU265" s="240"/>
      <c r="FV265" s="240"/>
      <c r="FW265" s="240"/>
    </row>
    <row r="266" spans="1:179" s="183" customFormat="1" ht="15.75">
      <c r="A266" s="6"/>
      <c r="B266" s="6"/>
      <c r="C266" s="6"/>
      <c r="D266" s="6"/>
      <c r="E266" s="238"/>
      <c r="F266" s="238"/>
      <c r="FC266" s="243"/>
      <c r="FD266" s="240"/>
      <c r="FE266" s="240"/>
      <c r="FF266" s="240"/>
      <c r="FH266" s="240"/>
      <c r="FI266" s="240"/>
      <c r="FJ266" s="240"/>
      <c r="FK266" s="240"/>
      <c r="FL266" s="240"/>
      <c r="FM266" s="240"/>
      <c r="FN266" s="240"/>
      <c r="FO266" s="240"/>
      <c r="FP266" s="240"/>
      <c r="FQ266" s="240"/>
      <c r="FR266" s="240"/>
      <c r="FS266" s="240"/>
      <c r="FT266" s="240"/>
      <c r="FU266" s="240"/>
      <c r="FV266" s="240"/>
      <c r="FW266" s="240"/>
    </row>
    <row r="267" spans="1:179" s="183" customFormat="1" ht="15.75">
      <c r="A267" s="6"/>
      <c r="B267" s="6"/>
      <c r="C267" s="6"/>
      <c r="D267" s="6"/>
      <c r="E267" s="238"/>
      <c r="F267" s="238"/>
      <c r="FC267" s="243"/>
      <c r="FD267" s="240"/>
      <c r="FE267" s="240"/>
      <c r="FF267" s="240"/>
      <c r="FH267" s="240"/>
      <c r="FI267" s="240"/>
      <c r="FJ267" s="240"/>
      <c r="FK267" s="240"/>
      <c r="FL267" s="240"/>
      <c r="FM267" s="240"/>
      <c r="FN267" s="240"/>
      <c r="FO267" s="240"/>
      <c r="FP267" s="240"/>
      <c r="FQ267" s="240"/>
      <c r="FR267" s="240"/>
      <c r="FS267" s="240"/>
      <c r="FT267" s="240"/>
      <c r="FU267" s="240"/>
      <c r="FV267" s="240"/>
      <c r="FW267" s="240"/>
    </row>
    <row r="268" spans="1:179" s="183" customFormat="1" ht="15.75">
      <c r="A268" s="6"/>
      <c r="B268" s="6"/>
      <c r="C268" s="6"/>
      <c r="D268" s="6"/>
      <c r="E268" s="238"/>
      <c r="F268" s="238"/>
      <c r="FC268" s="243"/>
      <c r="FD268" s="240"/>
      <c r="FE268" s="240"/>
      <c r="FF268" s="240"/>
      <c r="FH268" s="240"/>
      <c r="FI268" s="240"/>
      <c r="FJ268" s="240"/>
      <c r="FK268" s="240"/>
      <c r="FL268" s="240"/>
      <c r="FM268" s="240"/>
      <c r="FN268" s="240"/>
      <c r="FO268" s="240"/>
      <c r="FP268" s="240"/>
      <c r="FQ268" s="240"/>
      <c r="FR268" s="240"/>
      <c r="FS268" s="240"/>
      <c r="FT268" s="240"/>
      <c r="FU268" s="240"/>
      <c r="FV268" s="240"/>
      <c r="FW268" s="240"/>
    </row>
    <row r="269" spans="1:179" s="183" customFormat="1" ht="15.75">
      <c r="A269" s="6"/>
      <c r="B269" s="6"/>
      <c r="C269" s="6"/>
      <c r="D269" s="6"/>
      <c r="E269" s="238"/>
      <c r="F269" s="238"/>
      <c r="FC269" s="243"/>
      <c r="FD269" s="240"/>
      <c r="FE269" s="240"/>
      <c r="FF269" s="240"/>
      <c r="FH269" s="240"/>
      <c r="FI269" s="240"/>
      <c r="FJ269" s="240"/>
      <c r="FK269" s="240"/>
      <c r="FL269" s="240"/>
      <c r="FM269" s="240"/>
      <c r="FN269" s="240"/>
      <c r="FO269" s="240"/>
      <c r="FP269" s="240"/>
      <c r="FQ269" s="240"/>
      <c r="FR269" s="240"/>
      <c r="FS269" s="240"/>
      <c r="FT269" s="240"/>
      <c r="FU269" s="240"/>
      <c r="FV269" s="240"/>
      <c r="FW269" s="240"/>
    </row>
    <row r="270" spans="1:179" s="183" customFormat="1" ht="15.75">
      <c r="A270" s="6"/>
      <c r="B270" s="6"/>
      <c r="C270" s="6"/>
      <c r="D270" s="6"/>
      <c r="E270" s="238"/>
      <c r="F270" s="238"/>
      <c r="FC270" s="243"/>
      <c r="FD270" s="240"/>
      <c r="FE270" s="240"/>
      <c r="FF270" s="240"/>
      <c r="FH270" s="240"/>
      <c r="FI270" s="240"/>
      <c r="FJ270" s="240"/>
      <c r="FK270" s="240"/>
      <c r="FL270" s="240"/>
      <c r="FM270" s="240"/>
      <c r="FN270" s="240"/>
      <c r="FO270" s="240"/>
      <c r="FP270" s="240"/>
      <c r="FQ270" s="240"/>
      <c r="FR270" s="240"/>
      <c r="FS270" s="240"/>
      <c r="FT270" s="240"/>
      <c r="FU270" s="240"/>
      <c r="FV270" s="240"/>
      <c r="FW270" s="240"/>
    </row>
    <row r="271" spans="1:179" s="183" customFormat="1" ht="15.75">
      <c r="A271" s="6"/>
      <c r="B271" s="6"/>
      <c r="C271" s="6"/>
      <c r="D271" s="6"/>
      <c r="E271" s="238"/>
      <c r="F271" s="238"/>
      <c r="FC271" s="243"/>
      <c r="FD271" s="240"/>
      <c r="FE271" s="240"/>
      <c r="FF271" s="240"/>
      <c r="FH271" s="240"/>
      <c r="FI271" s="240"/>
      <c r="FJ271" s="240"/>
      <c r="FK271" s="240"/>
      <c r="FL271" s="240"/>
      <c r="FM271" s="240"/>
      <c r="FN271" s="240"/>
      <c r="FO271" s="240"/>
      <c r="FP271" s="240"/>
      <c r="FQ271" s="240"/>
      <c r="FR271" s="240"/>
      <c r="FS271" s="240"/>
      <c r="FT271" s="240"/>
      <c r="FU271" s="240"/>
      <c r="FV271" s="240"/>
      <c r="FW271" s="240"/>
    </row>
    <row r="272" spans="1:179" s="183" customFormat="1" ht="15.75">
      <c r="A272" s="6"/>
      <c r="B272" s="6"/>
      <c r="C272" s="6"/>
      <c r="D272" s="6"/>
      <c r="E272" s="238"/>
      <c r="F272" s="238"/>
      <c r="FC272" s="243"/>
      <c r="FD272" s="240"/>
      <c r="FE272" s="240"/>
      <c r="FF272" s="240"/>
      <c r="FH272" s="240"/>
      <c r="FI272" s="240"/>
      <c r="FJ272" s="240"/>
      <c r="FK272" s="240"/>
      <c r="FL272" s="240"/>
      <c r="FM272" s="240"/>
      <c r="FN272" s="240"/>
      <c r="FO272" s="240"/>
      <c r="FP272" s="240"/>
      <c r="FQ272" s="240"/>
      <c r="FR272" s="240"/>
      <c r="FS272" s="240"/>
      <c r="FT272" s="240"/>
      <c r="FU272" s="240"/>
      <c r="FV272" s="240"/>
      <c r="FW272" s="240"/>
    </row>
    <row r="273" spans="1:179" s="183" customFormat="1" ht="15.75">
      <c r="A273" s="6"/>
      <c r="B273" s="6"/>
      <c r="C273" s="6"/>
      <c r="D273" s="6"/>
      <c r="E273" s="238"/>
      <c r="F273" s="238"/>
      <c r="FC273" s="243"/>
      <c r="FD273" s="240"/>
      <c r="FE273" s="240"/>
      <c r="FF273" s="240"/>
      <c r="FH273" s="240"/>
      <c r="FI273" s="240"/>
      <c r="FJ273" s="240"/>
      <c r="FK273" s="240"/>
      <c r="FL273" s="240"/>
      <c r="FM273" s="240"/>
      <c r="FN273" s="240"/>
      <c r="FO273" s="240"/>
      <c r="FP273" s="240"/>
      <c r="FQ273" s="240"/>
      <c r="FR273" s="240"/>
      <c r="FS273" s="240"/>
      <c r="FT273" s="240"/>
      <c r="FU273" s="240"/>
      <c r="FV273" s="240"/>
      <c r="FW273" s="240"/>
    </row>
    <row r="274" spans="1:179" s="183" customFormat="1" ht="15.75">
      <c r="A274" s="6"/>
      <c r="B274" s="6"/>
      <c r="C274" s="6"/>
      <c r="D274" s="6"/>
      <c r="E274" s="238"/>
      <c r="F274" s="238"/>
      <c r="FC274" s="243"/>
      <c r="FD274" s="240"/>
      <c r="FE274" s="240"/>
      <c r="FF274" s="240"/>
      <c r="FH274" s="240"/>
      <c r="FI274" s="240"/>
      <c r="FJ274" s="240"/>
      <c r="FK274" s="240"/>
      <c r="FL274" s="240"/>
      <c r="FM274" s="240"/>
      <c r="FN274" s="240"/>
      <c r="FO274" s="240"/>
      <c r="FP274" s="240"/>
      <c r="FQ274" s="240"/>
      <c r="FR274" s="240"/>
      <c r="FS274" s="240"/>
      <c r="FT274" s="240"/>
      <c r="FU274" s="240"/>
      <c r="FV274" s="240"/>
      <c r="FW274" s="240"/>
    </row>
    <row r="275" spans="1:179" s="183" customFormat="1" ht="15.75">
      <c r="A275" s="6"/>
      <c r="B275" s="6"/>
      <c r="C275" s="6"/>
      <c r="D275" s="6"/>
      <c r="E275" s="238"/>
      <c r="F275" s="238"/>
      <c r="FC275" s="243"/>
      <c r="FD275" s="240"/>
      <c r="FE275" s="240"/>
      <c r="FF275" s="240"/>
      <c r="FH275" s="240"/>
      <c r="FI275" s="240"/>
      <c r="FJ275" s="240"/>
      <c r="FK275" s="240"/>
      <c r="FL275" s="240"/>
      <c r="FM275" s="240"/>
      <c r="FN275" s="240"/>
      <c r="FO275" s="240"/>
      <c r="FP275" s="240"/>
      <c r="FQ275" s="240"/>
      <c r="FR275" s="240"/>
      <c r="FS275" s="240"/>
      <c r="FT275" s="240"/>
      <c r="FU275" s="240"/>
      <c r="FV275" s="240"/>
      <c r="FW275" s="240"/>
    </row>
    <row r="276" spans="1:179" s="183" customFormat="1" ht="15.75">
      <c r="A276" s="6"/>
      <c r="B276" s="6"/>
      <c r="C276" s="6"/>
      <c r="D276" s="6"/>
      <c r="E276" s="238"/>
      <c r="F276" s="238"/>
      <c r="FC276" s="243"/>
      <c r="FD276" s="240"/>
      <c r="FE276" s="240"/>
      <c r="FF276" s="240"/>
      <c r="FH276" s="240"/>
      <c r="FI276" s="240"/>
      <c r="FJ276" s="240"/>
      <c r="FK276" s="240"/>
      <c r="FL276" s="240"/>
      <c r="FM276" s="240"/>
      <c r="FN276" s="240"/>
      <c r="FO276" s="240"/>
      <c r="FP276" s="240"/>
      <c r="FQ276" s="240"/>
      <c r="FR276" s="240"/>
      <c r="FS276" s="240"/>
      <c r="FT276" s="240"/>
      <c r="FU276" s="240"/>
      <c r="FV276" s="240"/>
      <c r="FW276" s="240"/>
    </row>
    <row r="277" spans="1:179" s="183" customFormat="1" ht="15.75">
      <c r="A277" s="6"/>
      <c r="B277" s="6"/>
      <c r="C277" s="6"/>
      <c r="D277" s="6"/>
      <c r="E277" s="238"/>
      <c r="F277" s="238"/>
      <c r="FC277" s="243"/>
      <c r="FD277" s="240"/>
      <c r="FE277" s="240"/>
      <c r="FF277" s="240"/>
      <c r="FH277" s="240"/>
      <c r="FI277" s="240"/>
      <c r="FJ277" s="240"/>
      <c r="FK277" s="240"/>
      <c r="FL277" s="240"/>
      <c r="FM277" s="240"/>
      <c r="FN277" s="240"/>
      <c r="FO277" s="240"/>
      <c r="FP277" s="240"/>
      <c r="FQ277" s="240"/>
      <c r="FR277" s="240"/>
      <c r="FS277" s="240"/>
      <c r="FT277" s="240"/>
      <c r="FU277" s="240"/>
      <c r="FV277" s="240"/>
      <c r="FW277" s="240"/>
    </row>
    <row r="278" spans="1:179" s="183" customFormat="1" ht="15.75">
      <c r="A278" s="6"/>
      <c r="B278" s="6"/>
      <c r="C278" s="6"/>
      <c r="D278" s="6"/>
      <c r="E278" s="238"/>
      <c r="F278" s="238"/>
      <c r="FC278" s="243"/>
      <c r="FD278" s="240"/>
      <c r="FE278" s="240"/>
      <c r="FF278" s="240"/>
      <c r="FH278" s="240"/>
      <c r="FI278" s="240"/>
      <c r="FJ278" s="240"/>
      <c r="FK278" s="240"/>
      <c r="FL278" s="240"/>
      <c r="FM278" s="240"/>
      <c r="FN278" s="240"/>
      <c r="FO278" s="240"/>
      <c r="FP278" s="240"/>
      <c r="FQ278" s="240"/>
      <c r="FR278" s="240"/>
      <c r="FS278" s="240"/>
      <c r="FT278" s="240"/>
      <c r="FU278" s="240"/>
      <c r="FV278" s="240"/>
      <c r="FW278" s="240"/>
    </row>
    <row r="279" spans="1:179" s="183" customFormat="1" ht="15.75">
      <c r="A279" s="6"/>
      <c r="B279" s="6"/>
      <c r="C279" s="6"/>
      <c r="D279" s="6"/>
      <c r="E279" s="238"/>
      <c r="F279" s="238"/>
      <c r="FC279" s="243"/>
      <c r="FD279" s="240"/>
      <c r="FE279" s="240"/>
      <c r="FF279" s="240"/>
      <c r="FH279" s="240"/>
      <c r="FI279" s="240"/>
      <c r="FJ279" s="240"/>
      <c r="FK279" s="240"/>
      <c r="FL279" s="240"/>
      <c r="FM279" s="240"/>
      <c r="FN279" s="240"/>
      <c r="FO279" s="240"/>
      <c r="FP279" s="240"/>
      <c r="FQ279" s="240"/>
      <c r="FR279" s="240"/>
      <c r="FS279" s="240"/>
      <c r="FT279" s="240"/>
      <c r="FU279" s="240"/>
      <c r="FV279" s="240"/>
      <c r="FW279" s="240"/>
    </row>
    <row r="280" spans="1:179" s="183" customFormat="1" ht="15.75">
      <c r="A280" s="6"/>
      <c r="B280" s="6"/>
      <c r="C280" s="6"/>
      <c r="D280" s="6"/>
      <c r="E280" s="238"/>
      <c r="F280" s="238"/>
      <c r="FC280" s="243"/>
      <c r="FD280" s="240"/>
      <c r="FE280" s="240"/>
      <c r="FF280" s="240"/>
      <c r="FH280" s="240"/>
      <c r="FI280" s="240"/>
      <c r="FJ280" s="240"/>
      <c r="FK280" s="240"/>
      <c r="FL280" s="240"/>
      <c r="FM280" s="240"/>
      <c r="FN280" s="240"/>
      <c r="FO280" s="240"/>
      <c r="FP280" s="240"/>
      <c r="FQ280" s="240"/>
      <c r="FR280" s="240"/>
      <c r="FS280" s="240"/>
      <c r="FT280" s="240"/>
      <c r="FU280" s="240"/>
      <c r="FV280" s="240"/>
      <c r="FW280" s="240"/>
    </row>
    <row r="281" spans="1:179" s="183" customFormat="1" ht="15.75">
      <c r="A281" s="6"/>
      <c r="B281" s="6"/>
      <c r="C281" s="6"/>
      <c r="D281" s="6"/>
      <c r="E281" s="238"/>
      <c r="F281" s="238"/>
      <c r="FC281" s="243"/>
      <c r="FD281" s="240"/>
      <c r="FE281" s="240"/>
      <c r="FF281" s="240"/>
      <c r="FH281" s="240"/>
      <c r="FI281" s="240"/>
      <c r="FJ281" s="240"/>
      <c r="FK281" s="240"/>
      <c r="FL281" s="240"/>
      <c r="FM281" s="240"/>
      <c r="FN281" s="240"/>
      <c r="FO281" s="240"/>
      <c r="FP281" s="240"/>
      <c r="FQ281" s="240"/>
      <c r="FR281" s="240"/>
      <c r="FS281" s="240"/>
      <c r="FT281" s="240"/>
      <c r="FU281" s="240"/>
      <c r="FV281" s="240"/>
      <c r="FW281" s="240"/>
    </row>
    <row r="282" spans="1:179" s="183" customFormat="1" ht="15.75">
      <c r="A282" s="6"/>
      <c r="B282" s="6"/>
      <c r="C282" s="6"/>
      <c r="D282" s="6"/>
      <c r="E282" s="238"/>
      <c r="F282" s="238"/>
      <c r="FC282" s="243"/>
      <c r="FD282" s="240"/>
      <c r="FE282" s="240"/>
      <c r="FF282" s="240"/>
      <c r="FH282" s="240"/>
      <c r="FI282" s="240"/>
      <c r="FJ282" s="240"/>
      <c r="FK282" s="240"/>
      <c r="FL282" s="240"/>
      <c r="FM282" s="240"/>
      <c r="FN282" s="240"/>
      <c r="FO282" s="240"/>
      <c r="FP282" s="240"/>
      <c r="FQ282" s="240"/>
      <c r="FR282" s="240"/>
      <c r="FS282" s="240"/>
      <c r="FT282" s="240"/>
      <c r="FU282" s="240"/>
      <c r="FV282" s="240"/>
      <c r="FW282" s="240"/>
    </row>
    <row r="283" spans="1:179" s="183" customFormat="1" ht="15.75">
      <c r="A283" s="6"/>
      <c r="B283" s="6"/>
      <c r="C283" s="6"/>
      <c r="D283" s="6"/>
      <c r="E283" s="238"/>
      <c r="F283" s="238"/>
      <c r="FC283" s="243"/>
      <c r="FD283" s="240"/>
      <c r="FE283" s="240"/>
      <c r="FF283" s="240"/>
      <c r="FH283" s="240"/>
      <c r="FI283" s="240"/>
      <c r="FJ283" s="240"/>
      <c r="FK283" s="240"/>
      <c r="FL283" s="240"/>
      <c r="FM283" s="240"/>
      <c r="FN283" s="240"/>
      <c r="FO283" s="240"/>
      <c r="FP283" s="240"/>
      <c r="FQ283" s="240"/>
      <c r="FR283" s="240"/>
      <c r="FS283" s="240"/>
      <c r="FT283" s="240"/>
      <c r="FU283" s="240"/>
      <c r="FV283" s="240"/>
      <c r="FW283" s="240"/>
    </row>
    <row r="284" spans="1:179" s="183" customFormat="1" ht="15.75">
      <c r="A284" s="6"/>
      <c r="B284" s="6"/>
      <c r="C284" s="6"/>
      <c r="D284" s="6"/>
      <c r="E284" s="238"/>
      <c r="F284" s="238"/>
      <c r="FC284" s="243"/>
      <c r="FD284" s="240"/>
      <c r="FE284" s="240"/>
      <c r="FF284" s="240"/>
      <c r="FH284" s="240"/>
      <c r="FI284" s="240"/>
      <c r="FJ284" s="240"/>
      <c r="FK284" s="240"/>
      <c r="FL284" s="240"/>
      <c r="FM284" s="240"/>
      <c r="FN284" s="240"/>
      <c r="FO284" s="240"/>
      <c r="FP284" s="240"/>
      <c r="FQ284" s="240"/>
      <c r="FR284" s="240"/>
      <c r="FS284" s="240"/>
      <c r="FT284" s="240"/>
      <c r="FU284" s="240"/>
      <c r="FV284" s="240"/>
      <c r="FW284" s="240"/>
    </row>
    <row r="285" spans="1:179" s="183" customFormat="1" ht="15.75">
      <c r="A285" s="6"/>
      <c r="B285" s="6"/>
      <c r="C285" s="6"/>
      <c r="D285" s="6"/>
      <c r="E285" s="238"/>
      <c r="F285" s="238"/>
      <c r="FC285" s="243"/>
      <c r="FD285" s="240"/>
      <c r="FE285" s="240"/>
      <c r="FF285" s="240"/>
      <c r="FH285" s="240"/>
      <c r="FI285" s="240"/>
      <c r="FJ285" s="240"/>
      <c r="FK285" s="240"/>
      <c r="FL285" s="240"/>
      <c r="FM285" s="240"/>
      <c r="FN285" s="240"/>
      <c r="FO285" s="240"/>
      <c r="FP285" s="240"/>
      <c r="FQ285" s="240"/>
      <c r="FR285" s="240"/>
      <c r="FS285" s="240"/>
      <c r="FT285" s="240"/>
      <c r="FU285" s="240"/>
      <c r="FV285" s="240"/>
      <c r="FW285" s="240"/>
    </row>
    <row r="286" spans="1:179" s="183" customFormat="1" ht="15.75">
      <c r="A286" s="6"/>
      <c r="B286" s="6"/>
      <c r="C286" s="6"/>
      <c r="D286" s="6"/>
      <c r="E286" s="238"/>
      <c r="F286" s="238"/>
      <c r="FC286" s="243"/>
      <c r="FD286" s="240"/>
      <c r="FE286" s="240"/>
      <c r="FF286" s="240"/>
      <c r="FH286" s="240"/>
      <c r="FI286" s="240"/>
      <c r="FJ286" s="240"/>
      <c r="FK286" s="240"/>
      <c r="FL286" s="240"/>
      <c r="FM286" s="240"/>
      <c r="FN286" s="240"/>
      <c r="FO286" s="240"/>
      <c r="FP286" s="240"/>
      <c r="FQ286" s="240"/>
      <c r="FR286" s="240"/>
      <c r="FS286" s="240"/>
      <c r="FT286" s="240"/>
      <c r="FU286" s="240"/>
      <c r="FV286" s="240"/>
      <c r="FW286" s="240"/>
    </row>
    <row r="287" spans="1:179" s="183" customFormat="1" ht="15.75">
      <c r="A287" s="6"/>
      <c r="B287" s="6"/>
      <c r="C287" s="6"/>
      <c r="D287" s="6"/>
      <c r="E287" s="238"/>
      <c r="F287" s="238"/>
      <c r="FC287" s="243"/>
      <c r="FD287" s="240"/>
      <c r="FE287" s="240"/>
      <c r="FF287" s="240"/>
      <c r="FH287" s="240"/>
      <c r="FI287" s="240"/>
      <c r="FJ287" s="240"/>
      <c r="FK287" s="240"/>
      <c r="FL287" s="240"/>
      <c r="FM287" s="240"/>
      <c r="FN287" s="240"/>
      <c r="FO287" s="240"/>
      <c r="FP287" s="240"/>
      <c r="FQ287" s="240"/>
      <c r="FR287" s="240"/>
      <c r="FS287" s="240"/>
      <c r="FT287" s="240"/>
      <c r="FU287" s="240"/>
      <c r="FV287" s="240"/>
      <c r="FW287" s="240"/>
    </row>
    <row r="288" spans="1:179" s="183" customFormat="1" ht="15.75">
      <c r="A288" s="6"/>
      <c r="B288" s="6"/>
      <c r="C288" s="6"/>
      <c r="D288" s="6"/>
      <c r="E288" s="238"/>
      <c r="F288" s="238"/>
      <c r="FC288" s="243"/>
      <c r="FD288" s="240"/>
      <c r="FE288" s="240"/>
      <c r="FF288" s="240"/>
      <c r="FH288" s="240"/>
      <c r="FI288" s="240"/>
      <c r="FJ288" s="240"/>
      <c r="FK288" s="240"/>
      <c r="FL288" s="240"/>
      <c r="FM288" s="240"/>
      <c r="FN288" s="240"/>
      <c r="FO288" s="240"/>
      <c r="FP288" s="240"/>
      <c r="FQ288" s="240"/>
      <c r="FR288" s="240"/>
      <c r="FS288" s="240"/>
      <c r="FT288" s="240"/>
      <c r="FU288" s="240"/>
      <c r="FV288" s="240"/>
      <c r="FW288" s="240"/>
    </row>
    <row r="289" spans="1:179" s="183" customFormat="1" ht="15.75">
      <c r="A289" s="6"/>
      <c r="B289" s="6"/>
      <c r="C289" s="6"/>
      <c r="D289" s="6"/>
      <c r="E289" s="238"/>
      <c r="F289" s="238"/>
      <c r="FC289" s="243"/>
      <c r="FD289" s="240"/>
      <c r="FE289" s="240"/>
      <c r="FF289" s="240"/>
      <c r="FH289" s="240"/>
      <c r="FI289" s="240"/>
      <c r="FJ289" s="240"/>
      <c r="FK289" s="240"/>
      <c r="FL289" s="240"/>
      <c r="FM289" s="240"/>
      <c r="FN289" s="240"/>
      <c r="FO289" s="240"/>
      <c r="FP289" s="240"/>
      <c r="FQ289" s="240"/>
      <c r="FR289" s="240"/>
      <c r="FS289" s="240"/>
      <c r="FT289" s="240"/>
      <c r="FU289" s="240"/>
      <c r="FV289" s="240"/>
      <c r="FW289" s="240"/>
    </row>
    <row r="290" spans="1:179" s="183" customFormat="1" ht="15.75">
      <c r="A290" s="6"/>
      <c r="B290" s="6"/>
      <c r="C290" s="6"/>
      <c r="D290" s="6"/>
      <c r="E290" s="238"/>
      <c r="F290" s="238"/>
      <c r="FC290" s="243"/>
      <c r="FD290" s="240"/>
      <c r="FE290" s="240"/>
      <c r="FF290" s="240"/>
      <c r="FH290" s="240"/>
      <c r="FI290" s="240"/>
      <c r="FJ290" s="240"/>
      <c r="FK290" s="240"/>
      <c r="FL290" s="240"/>
      <c r="FM290" s="240"/>
      <c r="FN290" s="240"/>
      <c r="FO290" s="240"/>
      <c r="FP290" s="240"/>
      <c r="FQ290" s="240"/>
      <c r="FR290" s="240"/>
      <c r="FS290" s="240"/>
      <c r="FT290" s="240"/>
      <c r="FU290" s="240"/>
      <c r="FV290" s="240"/>
      <c r="FW290" s="240"/>
    </row>
    <row r="291" spans="1:179" s="183" customFormat="1" ht="15.75">
      <c r="A291" s="6"/>
      <c r="B291" s="6"/>
      <c r="C291" s="6"/>
      <c r="D291" s="6"/>
      <c r="E291" s="238"/>
      <c r="F291" s="238"/>
      <c r="FC291" s="243"/>
      <c r="FD291" s="240"/>
      <c r="FE291" s="240"/>
      <c r="FF291" s="240"/>
      <c r="FH291" s="240"/>
      <c r="FI291" s="240"/>
      <c r="FJ291" s="240"/>
      <c r="FK291" s="240"/>
      <c r="FL291" s="240"/>
      <c r="FM291" s="240"/>
      <c r="FN291" s="240"/>
      <c r="FO291" s="240"/>
      <c r="FP291" s="240"/>
      <c r="FQ291" s="240"/>
      <c r="FR291" s="240"/>
      <c r="FS291" s="240"/>
      <c r="FT291" s="240"/>
      <c r="FU291" s="240"/>
      <c r="FV291" s="240"/>
      <c r="FW291" s="240"/>
    </row>
    <row r="292" spans="1:179" s="183" customFormat="1" ht="15.75">
      <c r="A292" s="6"/>
      <c r="B292" s="6"/>
      <c r="C292" s="6"/>
      <c r="D292" s="6"/>
      <c r="E292" s="238"/>
      <c r="F292" s="238"/>
      <c r="FC292" s="243"/>
      <c r="FD292" s="240"/>
      <c r="FE292" s="240"/>
      <c r="FF292" s="240"/>
      <c r="FH292" s="240"/>
      <c r="FI292" s="240"/>
      <c r="FJ292" s="240"/>
      <c r="FK292" s="240"/>
      <c r="FL292" s="240"/>
      <c r="FM292" s="240"/>
      <c r="FN292" s="240"/>
      <c r="FO292" s="240"/>
      <c r="FP292" s="240"/>
      <c r="FQ292" s="240"/>
      <c r="FR292" s="240"/>
      <c r="FS292" s="240"/>
      <c r="FT292" s="240"/>
      <c r="FU292" s="240"/>
      <c r="FV292" s="240"/>
      <c r="FW292" s="240"/>
    </row>
    <row r="293" spans="1:179" s="183" customFormat="1" ht="15.75">
      <c r="A293" s="6"/>
      <c r="B293" s="6"/>
      <c r="C293" s="6"/>
      <c r="D293" s="6"/>
      <c r="E293" s="238"/>
      <c r="F293" s="238"/>
      <c r="FC293" s="243"/>
      <c r="FD293" s="240"/>
      <c r="FE293" s="240"/>
      <c r="FF293" s="240"/>
      <c r="FH293" s="240"/>
      <c r="FI293" s="240"/>
      <c r="FJ293" s="240"/>
      <c r="FK293" s="240"/>
      <c r="FL293" s="240"/>
      <c r="FM293" s="240"/>
      <c r="FN293" s="240"/>
      <c r="FO293" s="240"/>
      <c r="FP293" s="240"/>
      <c r="FQ293" s="240"/>
      <c r="FR293" s="240"/>
      <c r="FS293" s="240"/>
      <c r="FT293" s="240"/>
      <c r="FU293" s="240"/>
      <c r="FV293" s="240"/>
      <c r="FW293" s="240"/>
    </row>
    <row r="294" spans="1:179" s="183" customFormat="1" ht="15.75">
      <c r="A294" s="6"/>
      <c r="B294" s="6"/>
      <c r="C294" s="6"/>
      <c r="D294" s="6"/>
      <c r="E294" s="238"/>
      <c r="F294" s="238"/>
      <c r="FC294" s="243"/>
      <c r="FD294" s="240"/>
      <c r="FE294" s="240"/>
      <c r="FF294" s="240"/>
      <c r="FH294" s="240"/>
      <c r="FI294" s="240"/>
      <c r="FJ294" s="240"/>
      <c r="FK294" s="240"/>
      <c r="FL294" s="240"/>
      <c r="FM294" s="240"/>
      <c r="FN294" s="240"/>
      <c r="FO294" s="240"/>
      <c r="FP294" s="240"/>
      <c r="FQ294" s="240"/>
      <c r="FR294" s="240"/>
      <c r="FS294" s="240"/>
      <c r="FT294" s="240"/>
      <c r="FU294" s="240"/>
      <c r="FV294" s="240"/>
      <c r="FW294" s="240"/>
    </row>
    <row r="295" spans="1:179" s="183" customFormat="1" ht="15.75">
      <c r="A295" s="6"/>
      <c r="B295" s="6"/>
      <c r="C295" s="6"/>
      <c r="D295" s="6"/>
      <c r="E295" s="238"/>
      <c r="F295" s="238"/>
      <c r="FC295" s="243"/>
      <c r="FD295" s="240"/>
      <c r="FE295" s="240"/>
      <c r="FF295" s="240"/>
      <c r="FH295" s="240"/>
      <c r="FI295" s="240"/>
      <c r="FJ295" s="240"/>
      <c r="FK295" s="240"/>
      <c r="FL295" s="240"/>
      <c r="FM295" s="240"/>
      <c r="FN295" s="240"/>
      <c r="FO295" s="240"/>
      <c r="FP295" s="240"/>
      <c r="FQ295" s="240"/>
      <c r="FR295" s="240"/>
      <c r="FS295" s="240"/>
      <c r="FT295" s="240"/>
      <c r="FU295" s="240"/>
      <c r="FV295" s="240"/>
      <c r="FW295" s="240"/>
    </row>
    <row r="296" spans="1:179" s="183" customFormat="1" ht="15.75">
      <c r="A296" s="6"/>
      <c r="B296" s="6"/>
      <c r="C296" s="6"/>
      <c r="D296" s="6"/>
      <c r="E296" s="238"/>
      <c r="F296" s="238"/>
      <c r="FC296" s="243"/>
      <c r="FD296" s="240"/>
      <c r="FE296" s="240"/>
      <c r="FF296" s="240"/>
      <c r="FH296" s="240"/>
      <c r="FI296" s="240"/>
      <c r="FJ296" s="240"/>
      <c r="FK296" s="240"/>
      <c r="FL296" s="240"/>
      <c r="FM296" s="240"/>
      <c r="FN296" s="240"/>
      <c r="FO296" s="240"/>
      <c r="FP296" s="240"/>
      <c r="FQ296" s="240"/>
      <c r="FR296" s="240"/>
      <c r="FS296" s="240"/>
      <c r="FT296" s="240"/>
      <c r="FU296" s="240"/>
      <c r="FV296" s="240"/>
      <c r="FW296" s="240"/>
    </row>
    <row r="297" spans="1:179" s="183" customFormat="1" ht="15.75">
      <c r="A297" s="6"/>
      <c r="B297" s="6"/>
      <c r="C297" s="6"/>
      <c r="D297" s="6"/>
      <c r="E297" s="238"/>
      <c r="F297" s="238"/>
      <c r="FC297" s="243"/>
      <c r="FD297" s="240"/>
      <c r="FE297" s="240"/>
      <c r="FF297" s="240"/>
      <c r="FH297" s="240"/>
      <c r="FI297" s="240"/>
      <c r="FJ297" s="240"/>
      <c r="FK297" s="240"/>
      <c r="FL297" s="240"/>
      <c r="FM297" s="240"/>
      <c r="FN297" s="240"/>
      <c r="FO297" s="240"/>
      <c r="FP297" s="240"/>
      <c r="FQ297" s="240"/>
      <c r="FR297" s="240"/>
      <c r="FS297" s="240"/>
      <c r="FT297" s="240"/>
      <c r="FU297" s="240"/>
      <c r="FV297" s="240"/>
      <c r="FW297" s="240"/>
    </row>
    <row r="298" spans="1:179" s="183" customFormat="1" ht="15.75">
      <c r="A298" s="6"/>
      <c r="B298" s="6"/>
      <c r="C298" s="6"/>
      <c r="D298" s="6"/>
      <c r="E298" s="238"/>
      <c r="F298" s="238"/>
      <c r="FC298" s="243"/>
      <c r="FD298" s="240"/>
      <c r="FE298" s="240"/>
      <c r="FF298" s="240"/>
      <c r="FH298" s="240"/>
      <c r="FI298" s="240"/>
      <c r="FJ298" s="240"/>
      <c r="FK298" s="240"/>
      <c r="FL298" s="240"/>
      <c r="FM298" s="240"/>
      <c r="FN298" s="240"/>
      <c r="FO298" s="240"/>
      <c r="FP298" s="240"/>
      <c r="FQ298" s="240"/>
      <c r="FR298" s="240"/>
      <c r="FS298" s="240"/>
      <c r="FT298" s="240"/>
      <c r="FU298" s="240"/>
      <c r="FV298" s="240"/>
      <c r="FW298" s="240"/>
    </row>
    <row r="299" spans="1:179" s="183" customFormat="1" ht="15.75">
      <c r="A299" s="6"/>
      <c r="B299" s="6"/>
      <c r="C299" s="6"/>
      <c r="D299" s="6"/>
      <c r="E299" s="238"/>
      <c r="F299" s="238"/>
      <c r="FC299" s="243"/>
      <c r="FD299" s="240"/>
      <c r="FE299" s="240"/>
      <c r="FF299" s="240"/>
      <c r="FH299" s="240"/>
      <c r="FI299" s="240"/>
      <c r="FJ299" s="240"/>
      <c r="FK299" s="240"/>
      <c r="FL299" s="240"/>
      <c r="FM299" s="240"/>
      <c r="FN299" s="240"/>
      <c r="FO299" s="240"/>
      <c r="FP299" s="240"/>
      <c r="FQ299" s="240"/>
      <c r="FR299" s="240"/>
      <c r="FS299" s="240"/>
      <c r="FT299" s="240"/>
      <c r="FU299" s="240"/>
      <c r="FV299" s="240"/>
      <c r="FW299" s="240"/>
    </row>
    <row r="300" spans="1:179" s="183" customFormat="1" ht="15.75">
      <c r="A300" s="6"/>
      <c r="B300" s="6"/>
      <c r="C300" s="6"/>
      <c r="D300" s="6"/>
      <c r="E300" s="238"/>
      <c r="F300" s="238"/>
      <c r="FC300" s="243"/>
      <c r="FD300" s="240"/>
      <c r="FE300" s="240"/>
      <c r="FF300" s="240"/>
      <c r="FH300" s="240"/>
      <c r="FI300" s="240"/>
      <c r="FJ300" s="240"/>
      <c r="FK300" s="240"/>
      <c r="FL300" s="240"/>
      <c r="FM300" s="240"/>
      <c r="FN300" s="240"/>
      <c r="FO300" s="240"/>
      <c r="FP300" s="240"/>
      <c r="FQ300" s="240"/>
      <c r="FR300" s="240"/>
      <c r="FS300" s="240"/>
      <c r="FT300" s="240"/>
      <c r="FU300" s="240"/>
      <c r="FV300" s="240"/>
      <c r="FW300" s="240"/>
    </row>
    <row r="301" spans="1:179" s="183" customFormat="1" ht="15.75">
      <c r="A301" s="6"/>
      <c r="B301" s="6"/>
      <c r="C301" s="6"/>
      <c r="D301" s="6"/>
      <c r="E301" s="238"/>
      <c r="F301" s="238"/>
      <c r="FC301" s="243"/>
      <c r="FD301" s="240"/>
      <c r="FE301" s="240"/>
      <c r="FF301" s="240"/>
      <c r="FH301" s="240"/>
      <c r="FI301" s="240"/>
      <c r="FJ301" s="240"/>
      <c r="FK301" s="240"/>
      <c r="FL301" s="240"/>
      <c r="FM301" s="240"/>
      <c r="FN301" s="240"/>
      <c r="FO301" s="240"/>
      <c r="FP301" s="240"/>
      <c r="FQ301" s="240"/>
      <c r="FR301" s="240"/>
      <c r="FS301" s="240"/>
      <c r="FT301" s="240"/>
      <c r="FU301" s="240"/>
      <c r="FV301" s="240"/>
      <c r="FW301" s="240"/>
    </row>
    <row r="302" spans="1:179" s="183" customFormat="1" ht="15.75">
      <c r="A302" s="6"/>
      <c r="B302" s="6"/>
      <c r="C302" s="6"/>
      <c r="D302" s="6"/>
      <c r="E302" s="238"/>
      <c r="F302" s="238"/>
      <c r="FC302" s="243"/>
      <c r="FD302" s="240"/>
      <c r="FE302" s="240"/>
      <c r="FF302" s="240"/>
      <c r="FH302" s="240"/>
      <c r="FI302" s="240"/>
      <c r="FJ302" s="240"/>
      <c r="FK302" s="240"/>
      <c r="FL302" s="240"/>
      <c r="FM302" s="240"/>
      <c r="FN302" s="240"/>
      <c r="FO302" s="240"/>
      <c r="FP302" s="240"/>
      <c r="FQ302" s="240"/>
      <c r="FR302" s="240"/>
      <c r="FS302" s="240"/>
      <c r="FT302" s="240"/>
      <c r="FU302" s="240"/>
      <c r="FV302" s="240"/>
      <c r="FW302" s="240"/>
    </row>
    <row r="303" spans="1:179" s="183" customFormat="1" ht="15.75">
      <c r="A303" s="6"/>
      <c r="B303" s="6"/>
      <c r="C303" s="6"/>
      <c r="D303" s="6"/>
      <c r="E303" s="238"/>
      <c r="F303" s="238"/>
      <c r="FC303" s="243"/>
      <c r="FD303" s="240"/>
      <c r="FE303" s="240"/>
      <c r="FF303" s="240"/>
      <c r="FH303" s="240"/>
      <c r="FI303" s="240"/>
      <c r="FJ303" s="240"/>
      <c r="FK303" s="240"/>
      <c r="FL303" s="240"/>
      <c r="FM303" s="240"/>
      <c r="FN303" s="240"/>
      <c r="FO303" s="240"/>
      <c r="FP303" s="240"/>
      <c r="FQ303" s="240"/>
      <c r="FR303" s="240"/>
      <c r="FS303" s="240"/>
      <c r="FT303" s="240"/>
      <c r="FU303" s="240"/>
      <c r="FV303" s="240"/>
      <c r="FW303" s="240"/>
    </row>
    <row r="304" spans="1:179" s="183" customFormat="1" ht="15.75">
      <c r="A304" s="6"/>
      <c r="B304" s="6"/>
      <c r="C304" s="6"/>
      <c r="D304" s="6"/>
      <c r="E304" s="238"/>
      <c r="F304" s="238"/>
      <c r="FC304" s="243"/>
      <c r="FD304" s="240"/>
      <c r="FE304" s="240"/>
      <c r="FF304" s="240"/>
      <c r="FH304" s="240"/>
      <c r="FI304" s="240"/>
      <c r="FJ304" s="240"/>
      <c r="FK304" s="240"/>
      <c r="FL304" s="240"/>
      <c r="FM304" s="240"/>
      <c r="FN304" s="240"/>
      <c r="FO304" s="240"/>
      <c r="FP304" s="240"/>
      <c r="FQ304" s="240"/>
      <c r="FR304" s="240"/>
      <c r="FS304" s="240"/>
      <c r="FT304" s="240"/>
      <c r="FU304" s="240"/>
      <c r="FV304" s="240"/>
      <c r="FW304" s="240"/>
    </row>
    <row r="305" spans="1:179" s="183" customFormat="1" ht="15.75">
      <c r="A305" s="6"/>
      <c r="B305" s="6"/>
      <c r="C305" s="6"/>
      <c r="D305" s="6"/>
      <c r="E305" s="238"/>
      <c r="F305" s="238"/>
      <c r="FC305" s="243"/>
      <c r="FD305" s="240"/>
      <c r="FE305" s="240"/>
      <c r="FF305" s="240"/>
      <c r="FH305" s="240"/>
      <c r="FI305" s="240"/>
      <c r="FJ305" s="240"/>
      <c r="FK305" s="240"/>
      <c r="FL305" s="240"/>
      <c r="FM305" s="240"/>
      <c r="FN305" s="240"/>
      <c r="FO305" s="240"/>
      <c r="FP305" s="240"/>
      <c r="FQ305" s="240"/>
      <c r="FR305" s="240"/>
      <c r="FS305" s="240"/>
      <c r="FT305" s="240"/>
      <c r="FU305" s="240"/>
      <c r="FV305" s="240"/>
      <c r="FW305" s="240"/>
    </row>
    <row r="306" spans="1:179" s="183" customFormat="1" ht="15.75">
      <c r="A306" s="6"/>
      <c r="B306" s="6"/>
      <c r="C306" s="6"/>
      <c r="D306" s="6"/>
      <c r="E306" s="238"/>
      <c r="F306" s="238"/>
      <c r="FC306" s="243"/>
      <c r="FD306" s="240"/>
      <c r="FE306" s="240"/>
      <c r="FF306" s="240"/>
      <c r="FH306" s="240"/>
      <c r="FI306" s="240"/>
      <c r="FJ306" s="240"/>
      <c r="FK306" s="240"/>
      <c r="FL306" s="240"/>
      <c r="FM306" s="240"/>
      <c r="FN306" s="240"/>
      <c r="FO306" s="240"/>
      <c r="FP306" s="240"/>
      <c r="FQ306" s="240"/>
      <c r="FR306" s="240"/>
      <c r="FS306" s="240"/>
      <c r="FT306" s="240"/>
      <c r="FU306" s="240"/>
      <c r="FV306" s="240"/>
      <c r="FW306" s="240"/>
    </row>
    <row r="307" spans="1:179" s="183" customFormat="1" ht="15.75">
      <c r="A307" s="6"/>
      <c r="B307" s="6"/>
      <c r="C307" s="6"/>
      <c r="D307" s="6"/>
      <c r="E307" s="238"/>
      <c r="F307" s="238"/>
      <c r="FC307" s="243"/>
      <c r="FD307" s="240"/>
      <c r="FE307" s="240"/>
      <c r="FF307" s="240"/>
      <c r="FH307" s="240"/>
      <c r="FI307" s="240"/>
      <c r="FJ307" s="240"/>
      <c r="FK307" s="240"/>
      <c r="FL307" s="240"/>
      <c r="FM307" s="240"/>
      <c r="FN307" s="240"/>
      <c r="FO307" s="240"/>
      <c r="FP307" s="240"/>
      <c r="FQ307" s="240"/>
      <c r="FR307" s="240"/>
      <c r="FS307" s="240"/>
      <c r="FT307" s="240"/>
      <c r="FU307" s="240"/>
      <c r="FV307" s="240"/>
      <c r="FW307" s="240"/>
    </row>
    <row r="308" spans="1:179" s="183" customFormat="1" ht="15.75">
      <c r="A308" s="6"/>
      <c r="B308" s="6"/>
      <c r="C308" s="6"/>
      <c r="D308" s="6"/>
      <c r="E308" s="238"/>
      <c r="F308" s="238"/>
      <c r="FC308" s="243"/>
      <c r="FD308" s="240"/>
      <c r="FE308" s="240"/>
      <c r="FF308" s="240"/>
      <c r="FH308" s="240"/>
      <c r="FI308" s="240"/>
      <c r="FJ308" s="240"/>
      <c r="FK308" s="240"/>
      <c r="FL308" s="240"/>
      <c r="FM308" s="240"/>
      <c r="FN308" s="240"/>
      <c r="FO308" s="240"/>
      <c r="FP308" s="240"/>
      <c r="FQ308" s="240"/>
      <c r="FR308" s="240"/>
      <c r="FS308" s="240"/>
      <c r="FT308" s="240"/>
      <c r="FU308" s="240"/>
      <c r="FV308" s="240"/>
      <c r="FW308" s="240"/>
    </row>
    <row r="309" spans="1:179" s="183" customFormat="1" ht="15.75">
      <c r="A309" s="6"/>
      <c r="B309" s="6"/>
      <c r="C309" s="6"/>
      <c r="D309" s="6"/>
      <c r="E309" s="238"/>
      <c r="F309" s="238"/>
      <c r="FC309" s="243"/>
      <c r="FD309" s="240"/>
      <c r="FE309" s="240"/>
      <c r="FF309" s="240"/>
      <c r="FH309" s="240"/>
      <c r="FI309" s="240"/>
      <c r="FJ309" s="240"/>
      <c r="FK309" s="240"/>
      <c r="FL309" s="240"/>
      <c r="FM309" s="240"/>
      <c r="FN309" s="240"/>
      <c r="FO309" s="240"/>
      <c r="FP309" s="240"/>
      <c r="FQ309" s="240"/>
      <c r="FR309" s="240"/>
      <c r="FS309" s="240"/>
      <c r="FT309" s="240"/>
      <c r="FU309" s="240"/>
      <c r="FV309" s="240"/>
      <c r="FW309" s="240"/>
    </row>
    <row r="310" spans="1:179" s="183" customFormat="1" ht="15.75">
      <c r="A310" s="6"/>
      <c r="B310" s="6"/>
      <c r="C310" s="6"/>
      <c r="D310" s="6"/>
      <c r="E310" s="238"/>
      <c r="F310" s="238"/>
      <c r="FC310" s="243"/>
      <c r="FD310" s="240"/>
      <c r="FE310" s="240"/>
      <c r="FF310" s="240"/>
      <c r="FH310" s="240"/>
      <c r="FI310" s="240"/>
      <c r="FJ310" s="240"/>
      <c r="FK310" s="240"/>
      <c r="FL310" s="240"/>
      <c r="FM310" s="240"/>
      <c r="FN310" s="240"/>
      <c r="FO310" s="240"/>
      <c r="FP310" s="240"/>
      <c r="FQ310" s="240"/>
      <c r="FR310" s="240"/>
      <c r="FS310" s="240"/>
      <c r="FT310" s="240"/>
      <c r="FU310" s="240"/>
      <c r="FV310" s="240"/>
      <c r="FW310" s="240"/>
    </row>
    <row r="311" spans="1:179" s="183" customFormat="1" ht="15.75">
      <c r="A311" s="6"/>
      <c r="B311" s="6"/>
      <c r="C311" s="6"/>
      <c r="D311" s="6"/>
      <c r="E311" s="238"/>
      <c r="F311" s="238"/>
      <c r="FC311" s="243"/>
      <c r="FD311" s="240"/>
      <c r="FE311" s="240"/>
      <c r="FF311" s="240"/>
      <c r="FH311" s="240"/>
      <c r="FI311" s="240"/>
      <c r="FJ311" s="240"/>
      <c r="FK311" s="240"/>
      <c r="FL311" s="240"/>
      <c r="FM311" s="240"/>
      <c r="FN311" s="240"/>
      <c r="FO311" s="240"/>
      <c r="FP311" s="240"/>
      <c r="FQ311" s="240"/>
      <c r="FR311" s="240"/>
      <c r="FS311" s="240"/>
      <c r="FT311" s="240"/>
      <c r="FU311" s="240"/>
      <c r="FV311" s="240"/>
      <c r="FW311" s="240"/>
    </row>
    <row r="312" spans="1:179" s="183" customFormat="1" ht="15.75">
      <c r="A312" s="6"/>
      <c r="B312" s="6"/>
      <c r="C312" s="6"/>
      <c r="D312" s="6"/>
      <c r="E312" s="238"/>
      <c r="F312" s="238"/>
      <c r="FC312" s="243"/>
      <c r="FD312" s="240"/>
      <c r="FE312" s="240"/>
      <c r="FF312" s="240"/>
      <c r="FH312" s="240"/>
      <c r="FI312" s="240"/>
      <c r="FJ312" s="240"/>
      <c r="FK312" s="240"/>
      <c r="FL312" s="240"/>
      <c r="FM312" s="240"/>
      <c r="FN312" s="240"/>
      <c r="FO312" s="240"/>
      <c r="FP312" s="240"/>
      <c r="FQ312" s="240"/>
      <c r="FR312" s="240"/>
      <c r="FS312" s="240"/>
      <c r="FT312" s="240"/>
      <c r="FU312" s="240"/>
      <c r="FV312" s="240"/>
      <c r="FW312" s="240"/>
    </row>
    <row r="313" spans="1:179" s="183" customFormat="1" ht="15.75">
      <c r="A313" s="6"/>
      <c r="B313" s="6"/>
      <c r="C313" s="6"/>
      <c r="D313" s="6"/>
      <c r="E313" s="238"/>
      <c r="F313" s="238"/>
      <c r="FC313" s="243"/>
      <c r="FD313" s="240"/>
      <c r="FE313" s="240"/>
      <c r="FF313" s="240"/>
      <c r="FH313" s="240"/>
      <c r="FI313" s="240"/>
      <c r="FJ313" s="240"/>
      <c r="FK313" s="240"/>
      <c r="FL313" s="240"/>
      <c r="FM313" s="240"/>
      <c r="FN313" s="240"/>
      <c r="FO313" s="240"/>
      <c r="FP313" s="240"/>
      <c r="FQ313" s="240"/>
      <c r="FR313" s="240"/>
      <c r="FS313" s="240"/>
      <c r="FT313" s="240"/>
      <c r="FU313" s="240"/>
      <c r="FV313" s="240"/>
      <c r="FW313" s="240"/>
    </row>
    <row r="314" spans="1:179" s="183" customFormat="1" ht="15.75">
      <c r="A314" s="6"/>
      <c r="B314" s="6"/>
      <c r="C314" s="6"/>
      <c r="D314" s="6"/>
      <c r="E314" s="238"/>
      <c r="F314" s="238"/>
      <c r="FC314" s="243"/>
      <c r="FD314" s="240"/>
      <c r="FE314" s="240"/>
      <c r="FF314" s="240"/>
      <c r="FH314" s="240"/>
      <c r="FI314" s="240"/>
      <c r="FJ314" s="240"/>
      <c r="FK314" s="240"/>
      <c r="FL314" s="240"/>
      <c r="FM314" s="240"/>
      <c r="FN314" s="240"/>
      <c r="FO314" s="240"/>
      <c r="FP314" s="240"/>
      <c r="FQ314" s="240"/>
      <c r="FR314" s="240"/>
      <c r="FS314" s="240"/>
      <c r="FT314" s="240"/>
      <c r="FU314" s="240"/>
      <c r="FV314" s="240"/>
      <c r="FW314" s="240"/>
    </row>
    <row r="315" spans="1:179" s="183" customFormat="1" ht="15.75">
      <c r="A315" s="6"/>
      <c r="B315" s="6"/>
      <c r="C315" s="6"/>
      <c r="D315" s="6"/>
      <c r="E315" s="238"/>
      <c r="F315" s="238"/>
      <c r="FC315" s="243"/>
      <c r="FD315" s="240"/>
      <c r="FE315" s="240"/>
      <c r="FF315" s="240"/>
      <c r="FH315" s="240"/>
      <c r="FI315" s="240"/>
      <c r="FJ315" s="240"/>
      <c r="FK315" s="240"/>
      <c r="FL315" s="240"/>
      <c r="FM315" s="240"/>
      <c r="FN315" s="240"/>
      <c r="FO315" s="240"/>
      <c r="FP315" s="240"/>
      <c r="FQ315" s="240"/>
      <c r="FR315" s="240"/>
      <c r="FS315" s="240"/>
      <c r="FT315" s="240"/>
      <c r="FU315" s="240"/>
      <c r="FV315" s="240"/>
      <c r="FW315" s="240"/>
    </row>
    <row r="316" spans="1:179" s="183" customFormat="1" ht="15.75">
      <c r="A316" s="6"/>
      <c r="B316" s="6"/>
      <c r="C316" s="6"/>
      <c r="D316" s="6"/>
      <c r="E316" s="238"/>
      <c r="F316" s="238"/>
      <c r="FC316" s="243"/>
      <c r="FD316" s="240"/>
      <c r="FE316" s="240"/>
      <c r="FF316" s="240"/>
      <c r="FH316" s="240"/>
      <c r="FI316" s="240"/>
      <c r="FJ316" s="240"/>
      <c r="FK316" s="240"/>
      <c r="FL316" s="240"/>
      <c r="FM316" s="240"/>
      <c r="FN316" s="240"/>
      <c r="FO316" s="240"/>
      <c r="FP316" s="240"/>
      <c r="FQ316" s="240"/>
      <c r="FR316" s="240"/>
      <c r="FS316" s="240"/>
      <c r="FT316" s="240"/>
      <c r="FU316" s="240"/>
      <c r="FV316" s="240"/>
      <c r="FW316" s="240"/>
    </row>
    <row r="317" spans="1:179" s="183" customFormat="1" ht="15.75">
      <c r="A317" s="6"/>
      <c r="B317" s="6"/>
      <c r="C317" s="6"/>
      <c r="D317" s="6"/>
      <c r="E317" s="238"/>
      <c r="F317" s="238"/>
      <c r="FC317" s="243"/>
      <c r="FD317" s="240"/>
      <c r="FE317" s="240"/>
      <c r="FF317" s="240"/>
      <c r="FH317" s="240"/>
      <c r="FI317" s="240"/>
      <c r="FJ317" s="240"/>
      <c r="FK317" s="240"/>
      <c r="FL317" s="240"/>
      <c r="FM317" s="240"/>
      <c r="FN317" s="240"/>
      <c r="FO317" s="240"/>
      <c r="FP317" s="240"/>
      <c r="FQ317" s="240"/>
      <c r="FR317" s="240"/>
      <c r="FS317" s="240"/>
      <c r="FT317" s="240"/>
      <c r="FU317" s="240"/>
      <c r="FV317" s="240"/>
      <c r="FW317" s="240"/>
    </row>
    <row r="318" spans="1:179" s="183" customFormat="1" ht="15.75">
      <c r="A318" s="6"/>
      <c r="B318" s="6"/>
      <c r="C318" s="6"/>
      <c r="D318" s="6"/>
      <c r="E318" s="238"/>
      <c r="F318" s="238"/>
      <c r="FC318" s="243"/>
      <c r="FD318" s="240"/>
      <c r="FE318" s="240"/>
      <c r="FF318" s="240"/>
      <c r="FH318" s="240"/>
      <c r="FI318" s="240"/>
      <c r="FJ318" s="240"/>
      <c r="FK318" s="240"/>
      <c r="FL318" s="240"/>
      <c r="FM318" s="240"/>
      <c r="FN318" s="240"/>
      <c r="FO318" s="240"/>
      <c r="FP318" s="240"/>
      <c r="FQ318" s="240"/>
      <c r="FR318" s="240"/>
      <c r="FS318" s="240"/>
      <c r="FT318" s="240"/>
      <c r="FU318" s="240"/>
      <c r="FV318" s="240"/>
      <c r="FW318" s="240"/>
    </row>
    <row r="319" spans="1:179" s="183" customFormat="1" ht="15.75">
      <c r="A319" s="6"/>
      <c r="B319" s="6"/>
      <c r="C319" s="6"/>
      <c r="D319" s="6"/>
      <c r="E319" s="238"/>
      <c r="F319" s="238"/>
      <c r="FC319" s="243"/>
      <c r="FD319" s="240"/>
      <c r="FE319" s="240"/>
      <c r="FF319" s="240"/>
      <c r="FH319" s="240"/>
      <c r="FI319" s="240"/>
      <c r="FJ319" s="240"/>
      <c r="FK319" s="240"/>
      <c r="FL319" s="240"/>
      <c r="FM319" s="240"/>
      <c r="FN319" s="240"/>
      <c r="FO319" s="240"/>
      <c r="FP319" s="240"/>
      <c r="FQ319" s="240"/>
      <c r="FR319" s="240"/>
      <c r="FS319" s="240"/>
      <c r="FT319" s="240"/>
      <c r="FU319" s="240"/>
      <c r="FV319" s="240"/>
      <c r="FW319" s="240"/>
    </row>
    <row r="320" spans="1:179" s="183" customFormat="1" ht="15.75">
      <c r="A320" s="6"/>
      <c r="B320" s="6"/>
      <c r="C320" s="6"/>
      <c r="D320" s="6"/>
      <c r="E320" s="238"/>
      <c r="F320" s="238"/>
      <c r="FC320" s="243"/>
      <c r="FD320" s="240"/>
      <c r="FE320" s="240"/>
      <c r="FF320" s="240"/>
      <c r="FH320" s="240"/>
      <c r="FI320" s="240"/>
      <c r="FJ320" s="240"/>
      <c r="FK320" s="240"/>
      <c r="FL320" s="240"/>
      <c r="FM320" s="240"/>
      <c r="FN320" s="240"/>
      <c r="FO320" s="240"/>
      <c r="FP320" s="240"/>
      <c r="FQ320" s="240"/>
      <c r="FR320" s="240"/>
      <c r="FS320" s="240"/>
      <c r="FT320" s="240"/>
      <c r="FU320" s="240"/>
      <c r="FV320" s="240"/>
      <c r="FW320" s="240"/>
    </row>
    <row r="321" spans="1:179" s="183" customFormat="1" ht="15.75">
      <c r="A321" s="6"/>
      <c r="B321" s="6"/>
      <c r="C321" s="6"/>
      <c r="D321" s="6"/>
      <c r="E321" s="238"/>
      <c r="F321" s="238"/>
      <c r="FC321" s="243"/>
      <c r="FD321" s="240"/>
      <c r="FE321" s="240"/>
      <c r="FF321" s="240"/>
      <c r="FH321" s="240"/>
      <c r="FI321" s="240"/>
      <c r="FJ321" s="240"/>
      <c r="FK321" s="240"/>
      <c r="FL321" s="240"/>
      <c r="FM321" s="240"/>
      <c r="FN321" s="240"/>
      <c r="FO321" s="240"/>
      <c r="FP321" s="240"/>
      <c r="FQ321" s="240"/>
      <c r="FR321" s="240"/>
      <c r="FS321" s="240"/>
      <c r="FT321" s="240"/>
      <c r="FU321" s="240"/>
      <c r="FV321" s="240"/>
      <c r="FW321" s="240"/>
    </row>
    <row r="322" spans="1:179" s="183" customFormat="1" ht="15.75">
      <c r="A322" s="6"/>
      <c r="B322" s="6"/>
      <c r="C322" s="6"/>
      <c r="D322" s="6"/>
      <c r="E322" s="238"/>
      <c r="F322" s="238"/>
      <c r="FC322" s="243"/>
      <c r="FD322" s="240"/>
      <c r="FE322" s="240"/>
      <c r="FF322" s="240"/>
      <c r="FH322" s="240"/>
      <c r="FI322" s="240"/>
      <c r="FJ322" s="240"/>
      <c r="FK322" s="240"/>
      <c r="FL322" s="240"/>
      <c r="FM322" s="240"/>
      <c r="FN322" s="240"/>
      <c r="FO322" s="240"/>
      <c r="FP322" s="240"/>
      <c r="FQ322" s="240"/>
      <c r="FR322" s="240"/>
      <c r="FS322" s="240"/>
      <c r="FT322" s="240"/>
      <c r="FU322" s="240"/>
      <c r="FV322" s="240"/>
      <c r="FW322" s="240"/>
    </row>
    <row r="323" spans="1:179" s="183" customFormat="1" ht="15.75">
      <c r="A323" s="6"/>
      <c r="B323" s="6"/>
      <c r="C323" s="6"/>
      <c r="D323" s="6"/>
      <c r="E323" s="238"/>
      <c r="F323" s="238"/>
      <c r="FC323" s="243"/>
      <c r="FD323" s="240"/>
      <c r="FE323" s="240"/>
      <c r="FF323" s="240"/>
      <c r="FH323" s="240"/>
      <c r="FI323" s="240"/>
      <c r="FJ323" s="240"/>
      <c r="FK323" s="240"/>
      <c r="FL323" s="240"/>
      <c r="FM323" s="240"/>
      <c r="FN323" s="240"/>
      <c r="FO323" s="240"/>
      <c r="FP323" s="240"/>
      <c r="FQ323" s="240"/>
      <c r="FR323" s="240"/>
      <c r="FS323" s="240"/>
      <c r="FT323" s="240"/>
      <c r="FU323" s="240"/>
      <c r="FV323" s="240"/>
      <c r="FW323" s="240"/>
    </row>
    <row r="324" spans="1:179" s="183" customFormat="1" ht="15.75">
      <c r="A324" s="6"/>
      <c r="B324" s="6"/>
      <c r="C324" s="6"/>
      <c r="D324" s="6"/>
      <c r="E324" s="238"/>
      <c r="F324" s="238"/>
      <c r="FC324" s="243"/>
      <c r="FD324" s="240"/>
      <c r="FE324" s="240"/>
      <c r="FF324" s="240"/>
      <c r="FH324" s="240"/>
      <c r="FI324" s="240"/>
      <c r="FJ324" s="240"/>
      <c r="FK324" s="240"/>
      <c r="FL324" s="240"/>
      <c r="FM324" s="240"/>
      <c r="FN324" s="240"/>
      <c r="FO324" s="240"/>
      <c r="FP324" s="240"/>
      <c r="FQ324" s="240"/>
      <c r="FR324" s="240"/>
      <c r="FS324" s="240"/>
      <c r="FT324" s="240"/>
      <c r="FU324" s="240"/>
      <c r="FV324" s="240"/>
      <c r="FW324" s="240"/>
    </row>
    <row r="325" spans="1:179" s="183" customFormat="1" ht="15.75">
      <c r="A325" s="6"/>
      <c r="B325" s="6"/>
      <c r="C325" s="6"/>
      <c r="D325" s="6"/>
      <c r="E325" s="238"/>
      <c r="F325" s="238"/>
      <c r="FC325" s="243"/>
      <c r="FD325" s="240"/>
      <c r="FE325" s="240"/>
      <c r="FF325" s="240"/>
      <c r="FH325" s="240"/>
      <c r="FI325" s="240"/>
      <c r="FJ325" s="240"/>
      <c r="FK325" s="240"/>
      <c r="FL325" s="240"/>
      <c r="FM325" s="240"/>
      <c r="FN325" s="240"/>
      <c r="FO325" s="240"/>
      <c r="FP325" s="240"/>
      <c r="FQ325" s="240"/>
      <c r="FR325" s="240"/>
      <c r="FS325" s="240"/>
      <c r="FT325" s="240"/>
      <c r="FU325" s="240"/>
      <c r="FV325" s="240"/>
      <c r="FW325" s="240"/>
    </row>
    <row r="326" spans="1:179" s="183" customFormat="1" ht="15.75">
      <c r="A326" s="6"/>
      <c r="B326" s="6"/>
      <c r="C326" s="6"/>
      <c r="D326" s="6"/>
      <c r="E326" s="238"/>
      <c r="F326" s="238"/>
      <c r="FC326" s="243"/>
      <c r="FD326" s="240"/>
      <c r="FE326" s="240"/>
      <c r="FF326" s="240"/>
      <c r="FH326" s="240"/>
      <c r="FI326" s="240"/>
      <c r="FJ326" s="240"/>
      <c r="FK326" s="240"/>
      <c r="FL326" s="240"/>
      <c r="FM326" s="240"/>
      <c r="FN326" s="240"/>
      <c r="FO326" s="240"/>
      <c r="FP326" s="240"/>
      <c r="FQ326" s="240"/>
      <c r="FR326" s="240"/>
      <c r="FS326" s="240"/>
      <c r="FT326" s="240"/>
      <c r="FU326" s="240"/>
      <c r="FV326" s="240"/>
      <c r="FW326" s="240"/>
    </row>
    <row r="327" spans="1:179" s="183" customFormat="1" ht="15.75">
      <c r="A327" s="6"/>
      <c r="B327" s="6"/>
      <c r="C327" s="6"/>
      <c r="D327" s="6"/>
      <c r="E327" s="238"/>
      <c r="F327" s="238"/>
      <c r="FC327" s="243"/>
      <c r="FD327" s="240"/>
      <c r="FE327" s="240"/>
      <c r="FF327" s="240"/>
      <c r="FH327" s="240"/>
      <c r="FI327" s="240"/>
      <c r="FJ327" s="240"/>
      <c r="FK327" s="240"/>
      <c r="FL327" s="240"/>
      <c r="FM327" s="240"/>
      <c r="FN327" s="240"/>
      <c r="FO327" s="240"/>
      <c r="FP327" s="240"/>
      <c r="FQ327" s="240"/>
      <c r="FR327" s="240"/>
      <c r="FS327" s="240"/>
      <c r="FT327" s="240"/>
      <c r="FU327" s="240"/>
      <c r="FV327" s="240"/>
      <c r="FW327" s="240"/>
    </row>
    <row r="328" spans="1:179" s="183" customFormat="1" ht="15.75">
      <c r="A328" s="6"/>
      <c r="B328" s="6"/>
      <c r="C328" s="6"/>
      <c r="D328" s="6"/>
      <c r="E328" s="238"/>
      <c r="F328" s="238"/>
      <c r="FC328" s="243"/>
      <c r="FD328" s="240"/>
      <c r="FE328" s="240"/>
      <c r="FF328" s="240"/>
      <c r="FH328" s="240"/>
      <c r="FI328" s="240"/>
      <c r="FJ328" s="240"/>
      <c r="FK328" s="240"/>
      <c r="FL328" s="240"/>
      <c r="FM328" s="240"/>
      <c r="FN328" s="240"/>
      <c r="FO328" s="240"/>
      <c r="FP328" s="240"/>
      <c r="FQ328" s="240"/>
      <c r="FR328" s="240"/>
      <c r="FS328" s="240"/>
      <c r="FT328" s="240"/>
      <c r="FU328" s="240"/>
      <c r="FV328" s="240"/>
      <c r="FW328" s="240"/>
    </row>
    <row r="329" spans="1:179" s="183" customFormat="1" ht="15.75">
      <c r="A329" s="6"/>
      <c r="B329" s="6"/>
      <c r="C329" s="6"/>
      <c r="D329" s="6"/>
      <c r="E329" s="238"/>
      <c r="F329" s="238"/>
      <c r="FC329" s="243"/>
      <c r="FD329" s="240"/>
      <c r="FE329" s="240"/>
      <c r="FF329" s="240"/>
      <c r="FH329" s="240"/>
      <c r="FI329" s="240"/>
      <c r="FJ329" s="240"/>
      <c r="FK329" s="240"/>
      <c r="FL329" s="240"/>
      <c r="FM329" s="240"/>
      <c r="FN329" s="240"/>
      <c r="FO329" s="240"/>
      <c r="FP329" s="240"/>
      <c r="FQ329" s="240"/>
      <c r="FR329" s="240"/>
      <c r="FS329" s="240"/>
      <c r="FT329" s="240"/>
      <c r="FU329" s="240"/>
      <c r="FV329" s="240"/>
      <c r="FW329" s="240"/>
    </row>
    <row r="330" spans="1:179" s="183" customFormat="1" ht="15.75">
      <c r="A330" s="6"/>
      <c r="B330" s="6"/>
      <c r="C330" s="6"/>
      <c r="D330" s="6"/>
      <c r="E330" s="238"/>
      <c r="F330" s="238"/>
      <c r="FC330" s="243"/>
      <c r="FD330" s="240"/>
      <c r="FE330" s="240"/>
      <c r="FF330" s="240"/>
      <c r="FH330" s="240"/>
      <c r="FI330" s="240"/>
      <c r="FJ330" s="240"/>
      <c r="FK330" s="240"/>
      <c r="FL330" s="240"/>
      <c r="FM330" s="240"/>
      <c r="FN330" s="240"/>
      <c r="FO330" s="240"/>
      <c r="FP330" s="240"/>
      <c r="FQ330" s="240"/>
      <c r="FR330" s="240"/>
      <c r="FS330" s="240"/>
      <c r="FT330" s="240"/>
      <c r="FU330" s="240"/>
      <c r="FV330" s="240"/>
      <c r="FW330" s="240"/>
    </row>
    <row r="331" spans="1:179" s="183" customFormat="1" ht="15.75">
      <c r="A331" s="6"/>
      <c r="B331" s="6"/>
      <c r="C331" s="6"/>
      <c r="D331" s="6"/>
      <c r="E331" s="238"/>
      <c r="F331" s="238"/>
      <c r="FC331" s="243"/>
      <c r="FD331" s="240"/>
      <c r="FE331" s="240"/>
      <c r="FF331" s="240"/>
      <c r="FH331" s="240"/>
      <c r="FI331" s="240"/>
      <c r="FJ331" s="240"/>
      <c r="FK331" s="240"/>
      <c r="FL331" s="240"/>
      <c r="FM331" s="240"/>
      <c r="FN331" s="240"/>
      <c r="FO331" s="240"/>
      <c r="FP331" s="240"/>
      <c r="FQ331" s="240"/>
      <c r="FR331" s="240"/>
      <c r="FS331" s="240"/>
      <c r="FT331" s="240"/>
      <c r="FU331" s="240"/>
      <c r="FV331" s="240"/>
      <c r="FW331" s="240"/>
    </row>
    <row r="332" spans="1:179" s="183" customFormat="1" ht="15.75">
      <c r="A332" s="6"/>
      <c r="B332" s="6"/>
      <c r="C332" s="6"/>
      <c r="D332" s="6"/>
      <c r="E332" s="238"/>
      <c r="F332" s="238"/>
      <c r="FC332" s="243"/>
      <c r="FD332" s="240"/>
      <c r="FE332" s="240"/>
      <c r="FF332" s="240"/>
      <c r="FH332" s="240"/>
      <c r="FI332" s="240"/>
      <c r="FJ332" s="240"/>
      <c r="FK332" s="240"/>
      <c r="FL332" s="240"/>
      <c r="FM332" s="240"/>
      <c r="FN332" s="240"/>
      <c r="FO332" s="240"/>
      <c r="FP332" s="240"/>
      <c r="FQ332" s="240"/>
      <c r="FR332" s="240"/>
      <c r="FS332" s="240"/>
      <c r="FT332" s="240"/>
      <c r="FU332" s="240"/>
      <c r="FV332" s="240"/>
      <c r="FW332" s="240"/>
    </row>
    <row r="333" spans="1:179" s="183" customFormat="1" ht="15.75">
      <c r="A333" s="6"/>
      <c r="B333" s="6"/>
      <c r="C333" s="6"/>
      <c r="D333" s="6"/>
      <c r="E333" s="238"/>
      <c r="F333" s="238"/>
      <c r="FC333" s="243"/>
      <c r="FD333" s="240"/>
      <c r="FE333" s="240"/>
      <c r="FF333" s="240"/>
      <c r="FH333" s="240"/>
      <c r="FI333" s="240"/>
      <c r="FJ333" s="240"/>
      <c r="FK333" s="240"/>
      <c r="FL333" s="240"/>
      <c r="FM333" s="240"/>
      <c r="FN333" s="240"/>
      <c r="FO333" s="240"/>
      <c r="FP333" s="240"/>
      <c r="FQ333" s="240"/>
      <c r="FR333" s="240"/>
      <c r="FS333" s="240"/>
      <c r="FT333" s="240"/>
      <c r="FU333" s="240"/>
      <c r="FV333" s="240"/>
      <c r="FW333" s="240"/>
    </row>
    <row r="334" spans="1:179" s="183" customFormat="1" ht="15.75">
      <c r="A334" s="6"/>
      <c r="B334" s="6"/>
      <c r="C334" s="6"/>
      <c r="D334" s="6"/>
      <c r="E334" s="238"/>
      <c r="F334" s="238"/>
      <c r="FC334" s="243"/>
      <c r="FD334" s="240"/>
      <c r="FE334" s="240"/>
      <c r="FF334" s="240"/>
      <c r="FH334" s="240"/>
      <c r="FI334" s="240"/>
      <c r="FJ334" s="240"/>
      <c r="FK334" s="240"/>
      <c r="FL334" s="240"/>
      <c r="FM334" s="240"/>
      <c r="FN334" s="240"/>
      <c r="FO334" s="240"/>
      <c r="FP334" s="240"/>
      <c r="FQ334" s="240"/>
      <c r="FR334" s="240"/>
      <c r="FS334" s="240"/>
      <c r="FT334" s="240"/>
      <c r="FU334" s="240"/>
      <c r="FV334" s="240"/>
      <c r="FW334" s="240"/>
    </row>
    <row r="335" spans="1:179" s="183" customFormat="1" ht="15.75">
      <c r="A335" s="6"/>
      <c r="B335" s="6"/>
      <c r="C335" s="6"/>
      <c r="D335" s="6"/>
      <c r="E335" s="238"/>
      <c r="F335" s="238"/>
      <c r="FC335" s="243"/>
      <c r="FD335" s="240"/>
      <c r="FE335" s="240"/>
      <c r="FF335" s="240"/>
      <c r="FH335" s="240"/>
      <c r="FI335" s="240"/>
      <c r="FJ335" s="240"/>
      <c r="FK335" s="240"/>
      <c r="FL335" s="240"/>
      <c r="FM335" s="240"/>
      <c r="FN335" s="240"/>
      <c r="FO335" s="240"/>
      <c r="FP335" s="240"/>
      <c r="FQ335" s="240"/>
      <c r="FR335" s="240"/>
      <c r="FS335" s="240"/>
      <c r="FT335" s="240"/>
      <c r="FU335" s="240"/>
      <c r="FV335" s="240"/>
      <c r="FW335" s="240"/>
    </row>
    <row r="336" spans="1:179" s="183" customFormat="1" ht="15.75">
      <c r="A336" s="6"/>
      <c r="B336" s="6"/>
      <c r="C336" s="6"/>
      <c r="D336" s="6"/>
      <c r="E336" s="238"/>
      <c r="F336" s="238"/>
      <c r="FC336" s="243"/>
      <c r="FD336" s="240"/>
      <c r="FE336" s="240"/>
      <c r="FF336" s="240"/>
      <c r="FH336" s="240"/>
      <c r="FI336" s="240"/>
      <c r="FJ336" s="240"/>
      <c r="FK336" s="240"/>
      <c r="FL336" s="240"/>
      <c r="FM336" s="240"/>
      <c r="FN336" s="240"/>
      <c r="FO336" s="240"/>
      <c r="FP336" s="240"/>
      <c r="FQ336" s="240"/>
      <c r="FR336" s="240"/>
      <c r="FS336" s="240"/>
      <c r="FT336" s="240"/>
      <c r="FU336" s="240"/>
      <c r="FV336" s="240"/>
      <c r="FW336" s="240"/>
    </row>
    <row r="337" spans="1:179" s="183" customFormat="1" ht="15.75">
      <c r="A337" s="6"/>
      <c r="B337" s="6"/>
      <c r="C337" s="6"/>
      <c r="D337" s="6"/>
      <c r="E337" s="238"/>
      <c r="F337" s="238"/>
      <c r="FC337" s="243"/>
      <c r="FD337" s="240"/>
      <c r="FE337" s="240"/>
      <c r="FF337" s="240"/>
      <c r="FH337" s="240"/>
      <c r="FI337" s="240"/>
      <c r="FJ337" s="240"/>
      <c r="FK337" s="240"/>
      <c r="FL337" s="240"/>
      <c r="FM337" s="240"/>
      <c r="FN337" s="240"/>
      <c r="FO337" s="240"/>
      <c r="FP337" s="240"/>
      <c r="FQ337" s="240"/>
      <c r="FR337" s="240"/>
      <c r="FS337" s="240"/>
      <c r="FT337" s="240"/>
      <c r="FU337" s="240"/>
      <c r="FV337" s="240"/>
      <c r="FW337" s="240"/>
    </row>
    <row r="338" spans="1:179" s="183" customFormat="1" ht="15.75">
      <c r="A338" s="6"/>
      <c r="B338" s="6"/>
      <c r="C338" s="6"/>
      <c r="D338" s="6"/>
      <c r="E338" s="238"/>
      <c r="F338" s="238"/>
      <c r="FC338" s="243"/>
      <c r="FD338" s="240"/>
      <c r="FE338" s="240"/>
      <c r="FF338" s="240"/>
      <c r="FH338" s="240"/>
      <c r="FI338" s="240"/>
      <c r="FJ338" s="240"/>
      <c r="FK338" s="240"/>
      <c r="FL338" s="240"/>
      <c r="FM338" s="240"/>
      <c r="FN338" s="240"/>
      <c r="FO338" s="240"/>
      <c r="FP338" s="240"/>
      <c r="FQ338" s="240"/>
      <c r="FR338" s="240"/>
      <c r="FS338" s="240"/>
      <c r="FT338" s="240"/>
      <c r="FU338" s="240"/>
      <c r="FV338" s="240"/>
      <c r="FW338" s="240"/>
    </row>
    <row r="339" spans="1:179" s="183" customFormat="1" ht="15.75">
      <c r="A339" s="6"/>
      <c r="B339" s="6"/>
      <c r="C339" s="6"/>
      <c r="D339" s="6"/>
      <c r="E339" s="238"/>
      <c r="F339" s="238"/>
      <c r="FC339" s="243"/>
      <c r="FD339" s="240"/>
      <c r="FE339" s="240"/>
      <c r="FF339" s="240"/>
      <c r="FH339" s="240"/>
      <c r="FI339" s="240"/>
      <c r="FJ339" s="240"/>
      <c r="FK339" s="240"/>
      <c r="FL339" s="240"/>
      <c r="FM339" s="240"/>
      <c r="FN339" s="240"/>
      <c r="FO339" s="240"/>
      <c r="FP339" s="240"/>
      <c r="FQ339" s="240"/>
      <c r="FR339" s="240"/>
      <c r="FS339" s="240"/>
      <c r="FT339" s="240"/>
      <c r="FU339" s="240"/>
      <c r="FV339" s="240"/>
      <c r="FW339" s="240"/>
    </row>
    <row r="340" spans="1:179" s="183" customFormat="1" ht="15.75">
      <c r="A340" s="6"/>
      <c r="B340" s="6"/>
      <c r="C340" s="6"/>
      <c r="D340" s="6"/>
      <c r="E340" s="238"/>
      <c r="F340" s="238"/>
      <c r="FC340" s="243"/>
      <c r="FD340" s="240"/>
      <c r="FE340" s="240"/>
      <c r="FF340" s="240"/>
      <c r="FH340" s="240"/>
      <c r="FI340" s="240"/>
      <c r="FJ340" s="240"/>
      <c r="FK340" s="240"/>
      <c r="FL340" s="240"/>
      <c r="FM340" s="240"/>
      <c r="FN340" s="240"/>
      <c r="FO340" s="240"/>
      <c r="FP340" s="240"/>
      <c r="FQ340" s="240"/>
      <c r="FR340" s="240"/>
      <c r="FS340" s="240"/>
      <c r="FT340" s="240"/>
      <c r="FU340" s="240"/>
      <c r="FV340" s="240"/>
      <c r="FW340" s="240"/>
    </row>
    <row r="341" spans="1:179" s="183" customFormat="1" ht="15.75">
      <c r="A341" s="6"/>
      <c r="B341" s="6"/>
      <c r="C341" s="6"/>
      <c r="D341" s="6"/>
      <c r="E341" s="238"/>
      <c r="F341" s="238"/>
      <c r="FC341" s="243"/>
      <c r="FD341" s="240"/>
      <c r="FE341" s="240"/>
      <c r="FF341" s="240"/>
      <c r="FH341" s="240"/>
      <c r="FI341" s="240"/>
      <c r="FJ341" s="240"/>
      <c r="FK341" s="240"/>
      <c r="FL341" s="240"/>
      <c r="FM341" s="240"/>
      <c r="FN341" s="240"/>
      <c r="FO341" s="240"/>
      <c r="FP341" s="240"/>
      <c r="FQ341" s="240"/>
      <c r="FR341" s="240"/>
      <c r="FS341" s="240"/>
      <c r="FT341" s="240"/>
      <c r="FU341" s="240"/>
      <c r="FV341" s="240"/>
      <c r="FW341" s="240"/>
    </row>
    <row r="342" spans="1:179" s="183" customFormat="1" ht="15.75">
      <c r="A342" s="6"/>
      <c r="B342" s="6"/>
      <c r="C342" s="6"/>
      <c r="D342" s="6"/>
      <c r="E342" s="238"/>
      <c r="F342" s="238"/>
      <c r="FC342" s="243"/>
      <c r="FD342" s="240"/>
      <c r="FE342" s="240"/>
      <c r="FF342" s="240"/>
      <c r="FH342" s="240"/>
      <c r="FI342" s="240"/>
      <c r="FJ342" s="240"/>
      <c r="FK342" s="240"/>
      <c r="FL342" s="240"/>
      <c r="FM342" s="240"/>
      <c r="FN342" s="240"/>
      <c r="FO342" s="240"/>
      <c r="FP342" s="240"/>
      <c r="FQ342" s="240"/>
      <c r="FR342" s="240"/>
      <c r="FS342" s="240"/>
      <c r="FT342" s="240"/>
      <c r="FU342" s="240"/>
      <c r="FV342" s="240"/>
      <c r="FW342" s="240"/>
    </row>
    <row r="343" spans="1:179" s="183" customFormat="1" ht="15.75">
      <c r="A343" s="6"/>
      <c r="B343" s="6"/>
      <c r="C343" s="6"/>
      <c r="D343" s="6"/>
      <c r="E343" s="238"/>
      <c r="F343" s="238"/>
      <c r="FC343" s="243"/>
      <c r="FD343" s="240"/>
      <c r="FE343" s="240"/>
      <c r="FF343" s="240"/>
      <c r="FH343" s="240"/>
      <c r="FI343" s="240"/>
      <c r="FJ343" s="240"/>
      <c r="FK343" s="240"/>
      <c r="FL343" s="240"/>
      <c r="FM343" s="240"/>
      <c r="FN343" s="240"/>
      <c r="FO343" s="240"/>
      <c r="FP343" s="240"/>
      <c r="FQ343" s="240"/>
      <c r="FR343" s="240"/>
      <c r="FS343" s="240"/>
      <c r="FT343" s="240"/>
      <c r="FU343" s="240"/>
      <c r="FV343" s="240"/>
      <c r="FW343" s="240"/>
    </row>
    <row r="344" spans="1:179" s="183" customFormat="1" ht="15.75">
      <c r="A344" s="6"/>
      <c r="B344" s="6"/>
      <c r="C344" s="6"/>
      <c r="D344" s="6"/>
      <c r="E344" s="238"/>
      <c r="F344" s="238"/>
      <c r="FC344" s="243"/>
      <c r="FD344" s="240"/>
      <c r="FE344" s="240"/>
      <c r="FF344" s="240"/>
      <c r="FH344" s="240"/>
      <c r="FI344" s="240"/>
      <c r="FJ344" s="240"/>
      <c r="FK344" s="240"/>
      <c r="FL344" s="240"/>
      <c r="FM344" s="240"/>
      <c r="FN344" s="240"/>
      <c r="FO344" s="240"/>
      <c r="FP344" s="240"/>
      <c r="FQ344" s="240"/>
      <c r="FR344" s="240"/>
      <c r="FS344" s="240"/>
      <c r="FT344" s="240"/>
      <c r="FU344" s="240"/>
      <c r="FV344" s="240"/>
      <c r="FW344" s="240"/>
    </row>
    <row r="345" spans="1:179" s="183" customFormat="1" ht="15.75">
      <c r="A345" s="6"/>
      <c r="B345" s="6"/>
      <c r="C345" s="6"/>
      <c r="D345" s="6"/>
      <c r="E345" s="238"/>
      <c r="F345" s="238"/>
      <c r="FC345" s="243"/>
      <c r="FD345" s="240"/>
      <c r="FE345" s="240"/>
      <c r="FF345" s="240"/>
      <c r="FH345" s="240"/>
      <c r="FI345" s="240"/>
      <c r="FJ345" s="240"/>
      <c r="FK345" s="240"/>
      <c r="FL345" s="240"/>
      <c r="FM345" s="240"/>
      <c r="FN345" s="240"/>
      <c r="FO345" s="240"/>
      <c r="FP345" s="240"/>
      <c r="FQ345" s="240"/>
      <c r="FR345" s="240"/>
      <c r="FS345" s="240"/>
      <c r="FT345" s="240"/>
      <c r="FU345" s="240"/>
      <c r="FV345" s="240"/>
      <c r="FW345" s="240"/>
    </row>
    <row r="346" spans="1:179" s="183" customFormat="1" ht="15.75">
      <c r="A346" s="6"/>
      <c r="B346" s="6"/>
      <c r="C346" s="6"/>
      <c r="D346" s="6"/>
      <c r="E346" s="238"/>
      <c r="F346" s="238"/>
      <c r="FC346" s="243"/>
      <c r="FD346" s="240"/>
      <c r="FE346" s="240"/>
      <c r="FF346" s="240"/>
      <c r="FH346" s="240"/>
      <c r="FI346" s="240"/>
      <c r="FJ346" s="240"/>
      <c r="FK346" s="240"/>
      <c r="FL346" s="240"/>
      <c r="FM346" s="240"/>
      <c r="FN346" s="240"/>
      <c r="FO346" s="240"/>
      <c r="FP346" s="240"/>
      <c r="FQ346" s="240"/>
      <c r="FR346" s="240"/>
      <c r="FS346" s="240"/>
      <c r="FT346" s="240"/>
      <c r="FU346" s="240"/>
      <c r="FV346" s="240"/>
      <c r="FW346" s="240"/>
    </row>
    <row r="347" spans="1:179" s="183" customFormat="1" ht="15.75">
      <c r="A347" s="6"/>
      <c r="B347" s="6"/>
      <c r="C347" s="6"/>
      <c r="D347" s="6"/>
      <c r="E347" s="238"/>
      <c r="F347" s="238"/>
      <c r="FC347" s="243"/>
      <c r="FD347" s="240"/>
      <c r="FE347" s="240"/>
      <c r="FF347" s="240"/>
      <c r="FH347" s="240"/>
      <c r="FI347" s="240"/>
      <c r="FJ347" s="240"/>
      <c r="FK347" s="240"/>
      <c r="FL347" s="240"/>
      <c r="FM347" s="240"/>
      <c r="FN347" s="240"/>
      <c r="FO347" s="240"/>
      <c r="FP347" s="240"/>
      <c r="FQ347" s="240"/>
      <c r="FR347" s="240"/>
      <c r="FS347" s="240"/>
      <c r="FT347" s="240"/>
      <c r="FU347" s="240"/>
      <c r="FV347" s="240"/>
      <c r="FW347" s="240"/>
    </row>
    <row r="348" spans="1:179" s="183" customFormat="1" ht="15.75">
      <c r="A348" s="6"/>
      <c r="B348" s="6"/>
      <c r="C348" s="6"/>
      <c r="D348" s="6"/>
      <c r="E348" s="238"/>
      <c r="F348" s="238"/>
      <c r="FC348" s="243"/>
      <c r="FD348" s="240"/>
      <c r="FE348" s="240"/>
      <c r="FF348" s="240"/>
      <c r="FH348" s="240"/>
      <c r="FI348" s="240"/>
      <c r="FJ348" s="240"/>
      <c r="FK348" s="240"/>
      <c r="FL348" s="240"/>
      <c r="FM348" s="240"/>
      <c r="FN348" s="240"/>
      <c r="FO348" s="240"/>
      <c r="FP348" s="240"/>
      <c r="FQ348" s="240"/>
      <c r="FR348" s="240"/>
      <c r="FS348" s="240"/>
      <c r="FT348" s="240"/>
      <c r="FU348" s="240"/>
      <c r="FV348" s="240"/>
      <c r="FW348" s="240"/>
    </row>
    <row r="349" spans="1:179" s="183" customFormat="1" ht="15.75">
      <c r="A349" s="6"/>
      <c r="B349" s="6"/>
      <c r="C349" s="6"/>
      <c r="D349" s="6"/>
      <c r="E349" s="238"/>
      <c r="F349" s="238"/>
      <c r="FC349" s="243"/>
      <c r="FD349" s="240"/>
      <c r="FE349" s="240"/>
      <c r="FF349" s="240"/>
      <c r="FH349" s="240"/>
      <c r="FI349" s="240"/>
      <c r="FJ349" s="240"/>
      <c r="FK349" s="240"/>
      <c r="FL349" s="240"/>
      <c r="FM349" s="240"/>
      <c r="FN349" s="240"/>
      <c r="FO349" s="240"/>
      <c r="FP349" s="240"/>
      <c r="FQ349" s="240"/>
      <c r="FR349" s="240"/>
      <c r="FS349" s="240"/>
      <c r="FT349" s="240"/>
      <c r="FU349" s="240"/>
      <c r="FV349" s="240"/>
      <c r="FW349" s="240"/>
    </row>
    <row r="350" spans="1:179" s="183" customFormat="1" ht="15.75">
      <c r="A350" s="6"/>
      <c r="B350" s="6"/>
      <c r="C350" s="6"/>
      <c r="D350" s="6"/>
      <c r="E350" s="238"/>
      <c r="F350" s="238"/>
      <c r="FC350" s="243"/>
      <c r="FD350" s="240"/>
      <c r="FE350" s="240"/>
      <c r="FF350" s="240"/>
      <c r="FH350" s="240"/>
      <c r="FI350" s="240"/>
      <c r="FJ350" s="240"/>
      <c r="FK350" s="240"/>
      <c r="FL350" s="240"/>
      <c r="FM350" s="240"/>
      <c r="FN350" s="240"/>
      <c r="FO350" s="240"/>
      <c r="FP350" s="240"/>
      <c r="FQ350" s="240"/>
      <c r="FR350" s="240"/>
      <c r="FS350" s="240"/>
      <c r="FT350" s="240"/>
      <c r="FU350" s="240"/>
      <c r="FV350" s="240"/>
      <c r="FW350" s="240"/>
    </row>
    <row r="351" spans="1:179" s="183" customFormat="1" ht="15.75">
      <c r="A351" s="6"/>
      <c r="B351" s="6"/>
      <c r="C351" s="6"/>
      <c r="D351" s="6"/>
      <c r="E351" s="238"/>
      <c r="F351" s="238"/>
      <c r="FC351" s="243"/>
      <c r="FD351" s="240"/>
      <c r="FE351" s="240"/>
      <c r="FF351" s="240"/>
      <c r="FH351" s="240"/>
      <c r="FI351" s="240"/>
      <c r="FJ351" s="240"/>
      <c r="FK351" s="240"/>
      <c r="FL351" s="240"/>
      <c r="FM351" s="240"/>
      <c r="FN351" s="240"/>
      <c r="FO351" s="240"/>
      <c r="FP351" s="240"/>
      <c r="FQ351" s="240"/>
      <c r="FR351" s="240"/>
      <c r="FS351" s="240"/>
      <c r="FT351" s="240"/>
      <c r="FU351" s="240"/>
      <c r="FV351" s="240"/>
      <c r="FW351" s="240"/>
    </row>
    <row r="352" spans="1:179" s="183" customFormat="1" ht="15.75">
      <c r="A352" s="6"/>
      <c r="B352" s="6"/>
      <c r="C352" s="6"/>
      <c r="D352" s="6"/>
      <c r="E352" s="238"/>
      <c r="F352" s="238"/>
      <c r="FC352" s="243"/>
      <c r="FD352" s="240"/>
      <c r="FE352" s="240"/>
      <c r="FF352" s="240"/>
      <c r="FH352" s="240"/>
      <c r="FI352" s="240"/>
      <c r="FJ352" s="240"/>
      <c r="FK352" s="240"/>
      <c r="FL352" s="240"/>
      <c r="FM352" s="240"/>
      <c r="FN352" s="240"/>
      <c r="FO352" s="240"/>
      <c r="FP352" s="240"/>
      <c r="FQ352" s="240"/>
      <c r="FR352" s="240"/>
      <c r="FS352" s="240"/>
      <c r="FT352" s="240"/>
      <c r="FU352" s="240"/>
      <c r="FV352" s="240"/>
      <c r="FW352" s="240"/>
    </row>
    <row r="353" spans="1:179" s="183" customFormat="1" ht="15.75">
      <c r="A353" s="6"/>
      <c r="B353" s="6"/>
      <c r="C353" s="6"/>
      <c r="D353" s="6"/>
      <c r="E353" s="238"/>
      <c r="F353" s="238"/>
      <c r="FC353" s="243"/>
      <c r="FD353" s="240"/>
      <c r="FE353" s="240"/>
      <c r="FF353" s="240"/>
      <c r="FH353" s="240"/>
      <c r="FI353" s="240"/>
      <c r="FJ353" s="240"/>
      <c r="FK353" s="240"/>
      <c r="FL353" s="240"/>
      <c r="FM353" s="240"/>
      <c r="FN353" s="240"/>
      <c r="FO353" s="240"/>
      <c r="FP353" s="240"/>
      <c r="FQ353" s="240"/>
      <c r="FR353" s="240"/>
      <c r="FS353" s="240"/>
      <c r="FT353" s="240"/>
      <c r="FU353" s="240"/>
      <c r="FV353" s="240"/>
      <c r="FW353" s="240"/>
    </row>
    <row r="354" spans="1:179" s="183" customFormat="1" ht="15.75">
      <c r="A354" s="6"/>
      <c r="B354" s="6"/>
      <c r="C354" s="6"/>
      <c r="D354" s="6"/>
      <c r="E354" s="238"/>
      <c r="F354" s="238"/>
      <c r="FC354" s="243"/>
      <c r="FD354" s="240"/>
      <c r="FE354" s="240"/>
      <c r="FF354" s="240"/>
      <c r="FH354" s="240"/>
      <c r="FI354" s="240"/>
      <c r="FJ354" s="240"/>
      <c r="FK354" s="240"/>
      <c r="FL354" s="240"/>
      <c r="FM354" s="240"/>
      <c r="FN354" s="240"/>
      <c r="FO354" s="240"/>
      <c r="FP354" s="240"/>
      <c r="FQ354" s="240"/>
      <c r="FR354" s="240"/>
      <c r="FS354" s="240"/>
      <c r="FT354" s="240"/>
      <c r="FU354" s="240"/>
      <c r="FV354" s="240"/>
      <c r="FW354" s="240"/>
    </row>
    <row r="355" spans="1:179" s="183" customFormat="1" ht="15.75">
      <c r="A355" s="6"/>
      <c r="B355" s="6"/>
      <c r="C355" s="6"/>
      <c r="D355" s="6"/>
      <c r="E355" s="238"/>
      <c r="F355" s="238"/>
      <c r="FC355" s="243"/>
      <c r="FD355" s="240"/>
      <c r="FE355" s="240"/>
      <c r="FF355" s="240"/>
      <c r="FH355" s="240"/>
      <c r="FI355" s="240"/>
      <c r="FJ355" s="240"/>
      <c r="FK355" s="240"/>
      <c r="FL355" s="240"/>
      <c r="FM355" s="240"/>
      <c r="FN355" s="240"/>
      <c r="FO355" s="240"/>
      <c r="FP355" s="240"/>
      <c r="FQ355" s="240"/>
      <c r="FR355" s="240"/>
      <c r="FS355" s="240"/>
      <c r="FT355" s="240"/>
      <c r="FU355" s="240"/>
      <c r="FV355" s="240"/>
      <c r="FW355" s="240"/>
    </row>
    <row r="356" spans="1:179" s="183" customFormat="1" ht="15.75">
      <c r="A356" s="6"/>
      <c r="B356" s="6"/>
      <c r="C356" s="6"/>
      <c r="D356" s="6"/>
      <c r="E356" s="238"/>
      <c r="F356" s="238"/>
      <c r="FC356" s="243"/>
      <c r="FD356" s="240"/>
      <c r="FE356" s="240"/>
      <c r="FF356" s="240"/>
      <c r="FH356" s="240"/>
      <c r="FI356" s="240"/>
      <c r="FJ356" s="240"/>
      <c r="FK356" s="240"/>
      <c r="FL356" s="240"/>
      <c r="FM356" s="240"/>
      <c r="FN356" s="240"/>
      <c r="FO356" s="240"/>
      <c r="FP356" s="240"/>
      <c r="FQ356" s="240"/>
      <c r="FR356" s="240"/>
      <c r="FS356" s="240"/>
      <c r="FT356" s="240"/>
      <c r="FU356" s="240"/>
      <c r="FV356" s="240"/>
      <c r="FW356" s="240"/>
    </row>
    <row r="357" spans="1:179" s="183" customFormat="1" ht="15.75">
      <c r="A357" s="6"/>
      <c r="B357" s="6"/>
      <c r="C357" s="6"/>
      <c r="D357" s="6"/>
      <c r="E357" s="238"/>
      <c r="F357" s="238"/>
      <c r="FC357" s="243"/>
      <c r="FD357" s="240"/>
      <c r="FE357" s="240"/>
      <c r="FF357" s="240"/>
      <c r="FH357" s="240"/>
      <c r="FI357" s="240"/>
      <c r="FJ357" s="240"/>
      <c r="FK357" s="240"/>
      <c r="FL357" s="240"/>
      <c r="FM357" s="240"/>
      <c r="FN357" s="240"/>
      <c r="FO357" s="240"/>
      <c r="FP357" s="240"/>
      <c r="FQ357" s="240"/>
      <c r="FR357" s="240"/>
      <c r="FS357" s="240"/>
      <c r="FT357" s="240"/>
      <c r="FU357" s="240"/>
      <c r="FV357" s="240"/>
      <c r="FW357" s="240"/>
    </row>
    <row r="358" spans="1:179" s="183" customFormat="1" ht="15.75">
      <c r="A358" s="6"/>
      <c r="B358" s="6"/>
      <c r="C358" s="6"/>
      <c r="D358" s="6"/>
      <c r="E358" s="238"/>
      <c r="F358" s="238"/>
      <c r="FC358" s="243"/>
      <c r="FD358" s="240"/>
      <c r="FE358" s="240"/>
      <c r="FF358" s="240"/>
      <c r="FH358" s="240"/>
      <c r="FI358" s="240"/>
      <c r="FJ358" s="240"/>
      <c r="FK358" s="240"/>
      <c r="FL358" s="240"/>
      <c r="FM358" s="240"/>
      <c r="FN358" s="240"/>
      <c r="FO358" s="240"/>
      <c r="FP358" s="240"/>
      <c r="FQ358" s="240"/>
      <c r="FR358" s="240"/>
      <c r="FS358" s="240"/>
      <c r="FT358" s="240"/>
      <c r="FU358" s="240"/>
      <c r="FV358" s="240"/>
      <c r="FW358" s="240"/>
    </row>
    <row r="359" spans="1:179" s="183" customFormat="1" ht="15.75">
      <c r="A359" s="6"/>
      <c r="B359" s="6"/>
      <c r="C359" s="6"/>
      <c r="D359" s="6"/>
      <c r="E359" s="238"/>
      <c r="F359" s="238"/>
      <c r="FC359" s="243"/>
      <c r="FD359" s="240"/>
      <c r="FE359" s="240"/>
      <c r="FF359" s="240"/>
      <c r="FH359" s="240"/>
      <c r="FI359" s="240"/>
      <c r="FJ359" s="240"/>
      <c r="FK359" s="240"/>
      <c r="FL359" s="240"/>
      <c r="FM359" s="240"/>
      <c r="FN359" s="240"/>
      <c r="FO359" s="240"/>
      <c r="FP359" s="240"/>
      <c r="FQ359" s="240"/>
      <c r="FR359" s="240"/>
      <c r="FS359" s="240"/>
      <c r="FT359" s="240"/>
      <c r="FU359" s="240"/>
      <c r="FV359" s="240"/>
      <c r="FW359" s="240"/>
    </row>
    <row r="360" spans="1:179" s="183" customFormat="1" ht="15.75">
      <c r="A360" s="6"/>
      <c r="B360" s="6"/>
      <c r="C360" s="6"/>
      <c r="D360" s="6"/>
      <c r="E360" s="238"/>
      <c r="F360" s="238"/>
      <c r="FC360" s="243"/>
      <c r="FD360" s="240"/>
      <c r="FE360" s="240"/>
      <c r="FF360" s="240"/>
      <c r="FH360" s="240"/>
      <c r="FI360" s="240"/>
      <c r="FJ360" s="240"/>
      <c r="FK360" s="240"/>
      <c r="FL360" s="240"/>
      <c r="FM360" s="240"/>
      <c r="FN360" s="240"/>
      <c r="FO360" s="240"/>
      <c r="FP360" s="240"/>
      <c r="FQ360" s="240"/>
      <c r="FR360" s="240"/>
      <c r="FS360" s="240"/>
      <c r="FT360" s="240"/>
      <c r="FU360" s="240"/>
      <c r="FV360" s="240"/>
      <c r="FW360" s="240"/>
    </row>
    <row r="361" spans="1:179" s="183" customFormat="1" ht="15.75">
      <c r="A361" s="6"/>
      <c r="B361" s="6"/>
      <c r="C361" s="6"/>
      <c r="D361" s="6"/>
      <c r="E361" s="238"/>
      <c r="F361" s="238"/>
      <c r="FC361" s="243"/>
      <c r="FD361" s="240"/>
      <c r="FE361" s="240"/>
      <c r="FF361" s="240"/>
      <c r="FH361" s="240"/>
      <c r="FI361" s="240"/>
      <c r="FJ361" s="240"/>
      <c r="FK361" s="240"/>
      <c r="FL361" s="240"/>
      <c r="FM361" s="240"/>
      <c r="FN361" s="240"/>
      <c r="FO361" s="240"/>
      <c r="FP361" s="240"/>
      <c r="FQ361" s="240"/>
      <c r="FR361" s="240"/>
      <c r="FS361" s="240"/>
      <c r="FT361" s="240"/>
      <c r="FU361" s="240"/>
      <c r="FV361" s="240"/>
      <c r="FW361" s="240"/>
    </row>
    <row r="362" spans="1:179" s="183" customFormat="1" ht="15.75">
      <c r="A362" s="6"/>
      <c r="B362" s="6"/>
      <c r="C362" s="6"/>
      <c r="D362" s="6"/>
      <c r="E362" s="238"/>
      <c r="F362" s="238"/>
      <c r="FC362" s="243"/>
      <c r="FD362" s="240"/>
      <c r="FE362" s="240"/>
      <c r="FF362" s="240"/>
      <c r="FH362" s="240"/>
      <c r="FI362" s="240"/>
      <c r="FJ362" s="240"/>
      <c r="FK362" s="240"/>
      <c r="FL362" s="240"/>
      <c r="FM362" s="240"/>
      <c r="FN362" s="240"/>
      <c r="FO362" s="240"/>
      <c r="FP362" s="240"/>
      <c r="FQ362" s="240"/>
      <c r="FR362" s="240"/>
      <c r="FS362" s="240"/>
      <c r="FT362" s="240"/>
      <c r="FU362" s="240"/>
      <c r="FV362" s="240"/>
      <c r="FW362" s="240"/>
    </row>
    <row r="363" spans="1:179" s="183" customFormat="1" ht="15.75">
      <c r="A363" s="6"/>
      <c r="B363" s="6"/>
      <c r="C363" s="6"/>
      <c r="D363" s="6"/>
      <c r="E363" s="238"/>
      <c r="F363" s="238"/>
      <c r="FC363" s="243"/>
      <c r="FD363" s="240"/>
      <c r="FE363" s="240"/>
      <c r="FF363" s="240"/>
      <c r="FH363" s="240"/>
      <c r="FI363" s="240"/>
      <c r="FJ363" s="240"/>
      <c r="FK363" s="240"/>
      <c r="FL363" s="240"/>
      <c r="FM363" s="240"/>
      <c r="FN363" s="240"/>
      <c r="FO363" s="240"/>
      <c r="FP363" s="240"/>
      <c r="FQ363" s="240"/>
      <c r="FR363" s="240"/>
      <c r="FS363" s="240"/>
      <c r="FT363" s="240"/>
      <c r="FU363" s="240"/>
      <c r="FV363" s="240"/>
      <c r="FW363" s="240"/>
    </row>
    <row r="364" spans="1:179" s="183" customFormat="1" ht="15.75">
      <c r="A364" s="6"/>
      <c r="B364" s="6"/>
      <c r="C364" s="6"/>
      <c r="D364" s="6"/>
      <c r="E364" s="238"/>
      <c r="F364" s="238"/>
      <c r="FC364" s="243"/>
      <c r="FD364" s="240"/>
      <c r="FE364" s="240"/>
      <c r="FF364" s="240"/>
      <c r="FH364" s="240"/>
      <c r="FI364" s="240"/>
      <c r="FJ364" s="240"/>
      <c r="FK364" s="240"/>
      <c r="FL364" s="240"/>
      <c r="FM364" s="240"/>
      <c r="FN364" s="240"/>
      <c r="FO364" s="240"/>
      <c r="FP364" s="240"/>
      <c r="FQ364" s="240"/>
      <c r="FR364" s="240"/>
      <c r="FS364" s="240"/>
      <c r="FT364" s="240"/>
      <c r="FU364" s="240"/>
      <c r="FV364" s="240"/>
      <c r="FW364" s="240"/>
    </row>
    <row r="365" spans="1:179" s="183" customFormat="1" ht="15.75">
      <c r="A365" s="6"/>
      <c r="B365" s="6"/>
      <c r="C365" s="6"/>
      <c r="D365" s="6"/>
      <c r="E365" s="238"/>
      <c r="F365" s="238"/>
      <c r="FC365" s="243"/>
      <c r="FD365" s="240"/>
      <c r="FE365" s="240"/>
      <c r="FF365" s="240"/>
      <c r="FH365" s="240"/>
      <c r="FI365" s="240"/>
      <c r="FJ365" s="240"/>
      <c r="FK365" s="240"/>
      <c r="FL365" s="240"/>
      <c r="FM365" s="240"/>
      <c r="FN365" s="240"/>
      <c r="FO365" s="240"/>
      <c r="FP365" s="240"/>
      <c r="FQ365" s="240"/>
      <c r="FR365" s="240"/>
      <c r="FS365" s="240"/>
      <c r="FT365" s="240"/>
      <c r="FU365" s="240"/>
      <c r="FV365" s="240"/>
      <c r="FW365" s="240"/>
    </row>
    <row r="366" spans="1:179" s="183" customFormat="1" ht="15.75">
      <c r="A366" s="6"/>
      <c r="B366" s="6"/>
      <c r="C366" s="6"/>
      <c r="D366" s="6"/>
      <c r="E366" s="238"/>
      <c r="F366" s="238"/>
      <c r="FC366" s="243"/>
      <c r="FD366" s="240"/>
      <c r="FE366" s="240"/>
      <c r="FF366" s="240"/>
      <c r="FH366" s="240"/>
      <c r="FI366" s="240"/>
      <c r="FJ366" s="240"/>
      <c r="FK366" s="240"/>
      <c r="FL366" s="240"/>
      <c r="FM366" s="240"/>
      <c r="FN366" s="240"/>
      <c r="FO366" s="240"/>
      <c r="FP366" s="240"/>
      <c r="FQ366" s="240"/>
      <c r="FR366" s="240"/>
      <c r="FS366" s="240"/>
      <c r="FT366" s="240"/>
      <c r="FU366" s="240"/>
      <c r="FV366" s="240"/>
      <c r="FW366" s="240"/>
    </row>
    <row r="367" spans="1:179" s="183" customFormat="1" ht="15.75">
      <c r="A367" s="6"/>
      <c r="B367" s="6"/>
      <c r="C367" s="6"/>
      <c r="D367" s="6"/>
      <c r="E367" s="238"/>
      <c r="F367" s="238"/>
      <c r="FC367" s="243"/>
      <c r="FD367" s="240"/>
      <c r="FE367" s="240"/>
      <c r="FF367" s="240"/>
      <c r="FH367" s="240"/>
      <c r="FI367" s="240"/>
      <c r="FJ367" s="240"/>
      <c r="FK367" s="240"/>
      <c r="FL367" s="240"/>
      <c r="FM367" s="240"/>
      <c r="FN367" s="240"/>
      <c r="FO367" s="240"/>
      <c r="FP367" s="240"/>
      <c r="FQ367" s="240"/>
      <c r="FR367" s="240"/>
      <c r="FS367" s="240"/>
      <c r="FT367" s="240"/>
      <c r="FU367" s="240"/>
      <c r="FV367" s="240"/>
      <c r="FW367" s="240"/>
    </row>
    <row r="368" spans="1:179" s="183" customFormat="1" ht="15.75">
      <c r="A368" s="6"/>
      <c r="B368" s="6"/>
      <c r="C368" s="6"/>
      <c r="D368" s="6"/>
      <c r="E368" s="238"/>
      <c r="F368" s="238"/>
      <c r="FC368" s="243"/>
      <c r="FD368" s="240"/>
      <c r="FE368" s="240"/>
      <c r="FF368" s="240"/>
      <c r="FH368" s="240"/>
      <c r="FI368" s="240"/>
      <c r="FJ368" s="240"/>
      <c r="FK368" s="240"/>
      <c r="FL368" s="240"/>
      <c r="FM368" s="240"/>
      <c r="FN368" s="240"/>
      <c r="FO368" s="240"/>
      <c r="FP368" s="240"/>
      <c r="FQ368" s="240"/>
      <c r="FR368" s="240"/>
      <c r="FS368" s="240"/>
      <c r="FT368" s="240"/>
      <c r="FU368" s="240"/>
      <c r="FV368" s="240"/>
      <c r="FW368" s="240"/>
    </row>
    <row r="369" spans="1:179" s="183" customFormat="1" ht="15.75">
      <c r="A369" s="6"/>
      <c r="B369" s="6"/>
      <c r="C369" s="6"/>
      <c r="D369" s="6"/>
      <c r="E369" s="238"/>
      <c r="F369" s="238"/>
      <c r="FC369" s="243"/>
      <c r="FD369" s="240"/>
      <c r="FE369" s="240"/>
      <c r="FF369" s="240"/>
      <c r="FH369" s="240"/>
      <c r="FI369" s="240"/>
      <c r="FJ369" s="240"/>
      <c r="FK369" s="240"/>
      <c r="FL369" s="240"/>
      <c r="FM369" s="240"/>
      <c r="FN369" s="240"/>
      <c r="FO369" s="240"/>
      <c r="FP369" s="240"/>
      <c r="FQ369" s="240"/>
      <c r="FR369" s="240"/>
      <c r="FS369" s="240"/>
      <c r="FT369" s="240"/>
      <c r="FU369" s="240"/>
      <c r="FV369" s="240"/>
      <c r="FW369" s="240"/>
    </row>
    <row r="370" spans="1:179" s="183" customFormat="1" ht="15.75">
      <c r="A370" s="6"/>
      <c r="B370" s="6"/>
      <c r="C370" s="6"/>
      <c r="D370" s="6"/>
      <c r="E370" s="238"/>
      <c r="F370" s="238"/>
      <c r="FC370" s="243"/>
      <c r="FD370" s="240"/>
      <c r="FE370" s="240"/>
      <c r="FF370" s="240"/>
      <c r="FH370" s="240"/>
      <c r="FI370" s="240"/>
      <c r="FJ370" s="240"/>
      <c r="FK370" s="240"/>
      <c r="FL370" s="240"/>
      <c r="FM370" s="240"/>
      <c r="FN370" s="240"/>
      <c r="FO370" s="240"/>
      <c r="FP370" s="240"/>
      <c r="FQ370" s="240"/>
      <c r="FR370" s="240"/>
      <c r="FS370" s="240"/>
      <c r="FT370" s="240"/>
      <c r="FU370" s="240"/>
      <c r="FV370" s="240"/>
      <c r="FW370" s="240"/>
    </row>
    <row r="371" spans="1:179" s="183" customFormat="1" ht="15.75">
      <c r="A371" s="6"/>
      <c r="B371" s="6"/>
      <c r="C371" s="6"/>
      <c r="D371" s="6"/>
      <c r="E371" s="238"/>
      <c r="F371" s="238"/>
      <c r="FC371" s="243"/>
      <c r="FD371" s="240"/>
      <c r="FE371" s="240"/>
      <c r="FF371" s="240"/>
      <c r="FH371" s="240"/>
      <c r="FI371" s="240"/>
      <c r="FJ371" s="240"/>
      <c r="FK371" s="240"/>
      <c r="FL371" s="240"/>
      <c r="FM371" s="240"/>
      <c r="FN371" s="240"/>
      <c r="FO371" s="240"/>
      <c r="FP371" s="240"/>
      <c r="FQ371" s="240"/>
      <c r="FR371" s="240"/>
      <c r="FS371" s="240"/>
      <c r="FT371" s="240"/>
      <c r="FU371" s="240"/>
      <c r="FV371" s="240"/>
      <c r="FW371" s="240"/>
    </row>
    <row r="372" spans="1:179" s="183" customFormat="1" ht="15.75">
      <c r="A372" s="6"/>
      <c r="B372" s="6"/>
      <c r="C372" s="6"/>
      <c r="D372" s="6"/>
      <c r="E372" s="238"/>
      <c r="F372" s="238"/>
      <c r="FC372" s="243"/>
      <c r="FD372" s="240"/>
      <c r="FE372" s="240"/>
      <c r="FF372" s="240"/>
      <c r="FH372" s="240"/>
      <c r="FI372" s="240"/>
      <c r="FJ372" s="240"/>
      <c r="FK372" s="240"/>
      <c r="FL372" s="240"/>
      <c r="FM372" s="240"/>
      <c r="FN372" s="240"/>
      <c r="FO372" s="240"/>
      <c r="FP372" s="240"/>
      <c r="FQ372" s="240"/>
      <c r="FR372" s="240"/>
      <c r="FS372" s="240"/>
      <c r="FT372" s="240"/>
      <c r="FU372" s="240"/>
      <c r="FV372" s="240"/>
      <c r="FW372" s="240"/>
    </row>
    <row r="373" spans="1:179" s="183" customFormat="1" ht="15.75">
      <c r="A373" s="6"/>
      <c r="B373" s="6"/>
      <c r="C373" s="6"/>
      <c r="D373" s="6"/>
      <c r="E373" s="238"/>
      <c r="F373" s="238"/>
      <c r="FC373" s="243"/>
      <c r="FD373" s="240"/>
      <c r="FE373" s="240"/>
      <c r="FF373" s="240"/>
      <c r="FH373" s="240"/>
      <c r="FI373" s="240"/>
      <c r="FJ373" s="240"/>
      <c r="FK373" s="240"/>
      <c r="FL373" s="240"/>
      <c r="FM373" s="240"/>
      <c r="FN373" s="240"/>
      <c r="FO373" s="240"/>
      <c r="FP373" s="240"/>
      <c r="FQ373" s="240"/>
      <c r="FR373" s="240"/>
      <c r="FS373" s="240"/>
      <c r="FT373" s="240"/>
      <c r="FU373" s="240"/>
      <c r="FV373" s="240"/>
      <c r="FW373" s="240"/>
    </row>
    <row r="374" spans="1:179" s="183" customFormat="1" ht="15.75">
      <c r="A374" s="6"/>
      <c r="B374" s="6"/>
      <c r="C374" s="6"/>
      <c r="D374" s="6"/>
      <c r="E374" s="238"/>
      <c r="F374" s="238"/>
      <c r="FC374" s="243"/>
      <c r="FD374" s="240"/>
      <c r="FE374" s="240"/>
      <c r="FF374" s="240"/>
      <c r="FH374" s="240"/>
      <c r="FI374" s="240"/>
      <c r="FJ374" s="240"/>
      <c r="FK374" s="240"/>
      <c r="FL374" s="240"/>
      <c r="FM374" s="240"/>
      <c r="FN374" s="240"/>
      <c r="FO374" s="240"/>
      <c r="FP374" s="240"/>
      <c r="FQ374" s="240"/>
      <c r="FR374" s="240"/>
      <c r="FS374" s="240"/>
      <c r="FT374" s="240"/>
      <c r="FU374" s="240"/>
      <c r="FV374" s="240"/>
      <c r="FW374" s="240"/>
    </row>
    <row r="375" spans="1:179" s="183" customFormat="1" ht="15.75">
      <c r="A375" s="6"/>
      <c r="B375" s="6"/>
      <c r="C375" s="6"/>
      <c r="D375" s="6"/>
      <c r="E375" s="238"/>
      <c r="F375" s="238"/>
      <c r="FC375" s="243"/>
      <c r="FD375" s="240"/>
      <c r="FE375" s="240"/>
      <c r="FF375" s="240"/>
      <c r="FH375" s="240"/>
      <c r="FI375" s="240"/>
      <c r="FJ375" s="240"/>
      <c r="FK375" s="240"/>
      <c r="FL375" s="240"/>
      <c r="FM375" s="240"/>
      <c r="FN375" s="240"/>
      <c r="FO375" s="240"/>
      <c r="FP375" s="240"/>
      <c r="FQ375" s="240"/>
      <c r="FR375" s="240"/>
      <c r="FS375" s="240"/>
      <c r="FT375" s="240"/>
      <c r="FU375" s="240"/>
      <c r="FV375" s="240"/>
      <c r="FW375" s="240"/>
    </row>
    <row r="376" spans="1:179" s="183" customFormat="1" ht="15.75">
      <c r="A376" s="6"/>
      <c r="B376" s="6"/>
      <c r="C376" s="6"/>
      <c r="D376" s="6"/>
      <c r="E376" s="238"/>
      <c r="F376" s="238"/>
      <c r="FC376" s="243"/>
      <c r="FD376" s="240"/>
      <c r="FE376" s="240"/>
      <c r="FF376" s="240"/>
      <c r="FH376" s="240"/>
      <c r="FI376" s="240"/>
      <c r="FJ376" s="240"/>
      <c r="FK376" s="240"/>
      <c r="FL376" s="240"/>
      <c r="FM376" s="240"/>
      <c r="FN376" s="240"/>
      <c r="FO376" s="240"/>
      <c r="FP376" s="240"/>
      <c r="FQ376" s="240"/>
      <c r="FR376" s="240"/>
      <c r="FS376" s="240"/>
      <c r="FT376" s="240"/>
      <c r="FU376" s="240"/>
      <c r="FV376" s="240"/>
      <c r="FW376" s="240"/>
    </row>
    <row r="377" spans="1:179" s="183" customFormat="1" ht="15.75">
      <c r="A377" s="6"/>
      <c r="B377" s="6"/>
      <c r="C377" s="6"/>
      <c r="D377" s="6"/>
      <c r="E377" s="238"/>
      <c r="F377" s="238"/>
      <c r="FC377" s="243"/>
      <c r="FD377" s="240"/>
      <c r="FE377" s="240"/>
      <c r="FF377" s="240"/>
      <c r="FH377" s="240"/>
      <c r="FI377" s="240"/>
      <c r="FJ377" s="240"/>
      <c r="FK377" s="240"/>
      <c r="FL377" s="240"/>
      <c r="FM377" s="240"/>
      <c r="FN377" s="240"/>
      <c r="FO377" s="240"/>
      <c r="FP377" s="240"/>
      <c r="FQ377" s="240"/>
      <c r="FR377" s="240"/>
      <c r="FS377" s="240"/>
      <c r="FT377" s="240"/>
      <c r="FU377" s="240"/>
      <c r="FV377" s="240"/>
      <c r="FW377" s="240"/>
    </row>
    <row r="378" spans="1:179" s="183" customFormat="1" ht="15.75">
      <c r="A378" s="6"/>
      <c r="B378" s="6"/>
      <c r="C378" s="6"/>
      <c r="D378" s="6"/>
      <c r="E378" s="238"/>
      <c r="F378" s="238"/>
      <c r="FC378" s="243"/>
      <c r="FD378" s="240"/>
      <c r="FE378" s="240"/>
      <c r="FF378" s="240"/>
      <c r="FH378" s="240"/>
      <c r="FI378" s="240"/>
      <c r="FJ378" s="240"/>
      <c r="FK378" s="240"/>
      <c r="FL378" s="240"/>
      <c r="FM378" s="240"/>
      <c r="FN378" s="240"/>
      <c r="FO378" s="240"/>
      <c r="FP378" s="240"/>
      <c r="FQ378" s="240"/>
      <c r="FR378" s="240"/>
      <c r="FS378" s="240"/>
      <c r="FT378" s="240"/>
      <c r="FU378" s="240"/>
      <c r="FV378" s="240"/>
      <c r="FW378" s="240"/>
    </row>
    <row r="379" spans="1:179" s="183" customFormat="1" ht="15.75">
      <c r="A379" s="6"/>
      <c r="B379" s="6"/>
      <c r="C379" s="6"/>
      <c r="D379" s="6"/>
      <c r="E379" s="238"/>
      <c r="F379" s="238"/>
      <c r="FC379" s="243"/>
      <c r="FD379" s="240"/>
      <c r="FE379" s="240"/>
      <c r="FF379" s="240"/>
      <c r="FH379" s="240"/>
      <c r="FI379" s="240"/>
      <c r="FJ379" s="240"/>
      <c r="FK379" s="240"/>
      <c r="FL379" s="240"/>
      <c r="FM379" s="240"/>
      <c r="FN379" s="240"/>
      <c r="FO379" s="240"/>
      <c r="FP379" s="240"/>
      <c r="FQ379" s="240"/>
      <c r="FR379" s="240"/>
      <c r="FS379" s="240"/>
      <c r="FT379" s="240"/>
      <c r="FU379" s="240"/>
      <c r="FV379" s="240"/>
      <c r="FW379" s="240"/>
    </row>
    <row r="380" spans="1:179" s="183" customFormat="1" ht="15.75">
      <c r="A380" s="6"/>
      <c r="B380" s="6"/>
      <c r="C380" s="6"/>
      <c r="D380" s="6"/>
      <c r="E380" s="238"/>
      <c r="F380" s="238"/>
      <c r="FC380" s="243"/>
      <c r="FD380" s="240"/>
      <c r="FE380" s="240"/>
      <c r="FF380" s="240"/>
      <c r="FH380" s="240"/>
      <c r="FI380" s="240"/>
      <c r="FJ380" s="240"/>
      <c r="FK380" s="240"/>
      <c r="FL380" s="240"/>
      <c r="FM380" s="240"/>
      <c r="FN380" s="240"/>
      <c r="FO380" s="240"/>
      <c r="FP380" s="240"/>
      <c r="FQ380" s="240"/>
      <c r="FR380" s="240"/>
      <c r="FS380" s="240"/>
      <c r="FT380" s="240"/>
      <c r="FU380" s="240"/>
      <c r="FV380" s="240"/>
      <c r="FW380" s="240"/>
    </row>
    <row r="381" spans="1:179" s="183" customFormat="1" ht="15.75">
      <c r="A381" s="6"/>
      <c r="B381" s="6"/>
      <c r="C381" s="6"/>
      <c r="D381" s="6"/>
      <c r="E381" s="238"/>
      <c r="F381" s="238"/>
      <c r="FC381" s="243"/>
      <c r="FD381" s="240"/>
      <c r="FE381" s="240"/>
      <c r="FF381" s="240"/>
      <c r="FH381" s="240"/>
      <c r="FI381" s="240"/>
      <c r="FJ381" s="240"/>
      <c r="FK381" s="240"/>
      <c r="FL381" s="240"/>
      <c r="FM381" s="240"/>
      <c r="FN381" s="240"/>
      <c r="FO381" s="240"/>
      <c r="FP381" s="240"/>
      <c r="FQ381" s="240"/>
      <c r="FR381" s="240"/>
      <c r="FS381" s="240"/>
      <c r="FT381" s="240"/>
      <c r="FU381" s="240"/>
      <c r="FV381" s="240"/>
      <c r="FW381" s="240"/>
    </row>
    <row r="382" spans="1:179" s="183" customFormat="1" ht="15.75">
      <c r="A382" s="6"/>
      <c r="B382" s="6"/>
      <c r="C382" s="6"/>
      <c r="D382" s="6"/>
      <c r="E382" s="238"/>
      <c r="F382" s="238"/>
      <c r="FC382" s="243"/>
      <c r="FD382" s="240"/>
      <c r="FE382" s="240"/>
      <c r="FF382" s="240"/>
      <c r="FH382" s="240"/>
      <c r="FI382" s="240"/>
      <c r="FJ382" s="240"/>
      <c r="FK382" s="240"/>
      <c r="FL382" s="240"/>
      <c r="FM382" s="240"/>
      <c r="FN382" s="240"/>
      <c r="FO382" s="240"/>
      <c r="FP382" s="240"/>
      <c r="FQ382" s="240"/>
      <c r="FR382" s="240"/>
      <c r="FS382" s="240"/>
      <c r="FT382" s="240"/>
      <c r="FU382" s="240"/>
      <c r="FV382" s="240"/>
      <c r="FW382" s="240"/>
    </row>
    <row r="383" spans="1:179" s="183" customFormat="1" ht="15.75">
      <c r="A383" s="6"/>
      <c r="B383" s="6"/>
      <c r="C383" s="6"/>
      <c r="D383" s="6"/>
      <c r="E383" s="238"/>
      <c r="F383" s="238"/>
      <c r="FC383" s="243"/>
      <c r="FD383" s="240"/>
      <c r="FE383" s="240"/>
      <c r="FF383" s="240"/>
      <c r="FH383" s="240"/>
      <c r="FI383" s="240"/>
      <c r="FJ383" s="240"/>
      <c r="FK383" s="240"/>
      <c r="FL383" s="240"/>
      <c r="FM383" s="240"/>
      <c r="FN383" s="240"/>
      <c r="FO383" s="240"/>
      <c r="FP383" s="240"/>
      <c r="FQ383" s="240"/>
      <c r="FR383" s="240"/>
      <c r="FS383" s="240"/>
      <c r="FT383" s="240"/>
      <c r="FU383" s="240"/>
      <c r="FV383" s="240"/>
      <c r="FW383" s="240"/>
    </row>
    <row r="384" spans="1:179" s="183" customFormat="1" ht="15.75">
      <c r="A384" s="6"/>
      <c r="B384" s="6"/>
      <c r="C384" s="6"/>
      <c r="D384" s="6"/>
      <c r="E384" s="238"/>
      <c r="F384" s="238"/>
      <c r="FC384" s="243"/>
      <c r="FD384" s="240"/>
      <c r="FE384" s="240"/>
      <c r="FF384" s="240"/>
      <c r="FH384" s="240"/>
      <c r="FI384" s="240"/>
      <c r="FJ384" s="240"/>
      <c r="FK384" s="240"/>
      <c r="FL384" s="240"/>
      <c r="FM384" s="240"/>
      <c r="FN384" s="240"/>
      <c r="FO384" s="240"/>
      <c r="FP384" s="240"/>
      <c r="FQ384" s="240"/>
      <c r="FR384" s="240"/>
      <c r="FS384" s="240"/>
      <c r="FT384" s="240"/>
      <c r="FU384" s="240"/>
      <c r="FV384" s="240"/>
      <c r="FW384" s="240"/>
    </row>
    <row r="385" spans="1:179" s="183" customFormat="1" ht="15.75">
      <c r="A385" s="6"/>
      <c r="B385" s="6"/>
      <c r="C385" s="6"/>
      <c r="D385" s="6"/>
      <c r="E385" s="238"/>
      <c r="F385" s="238"/>
      <c r="FC385" s="243"/>
      <c r="FD385" s="240"/>
      <c r="FE385" s="240"/>
      <c r="FF385" s="240"/>
      <c r="FH385" s="240"/>
      <c r="FI385" s="240"/>
      <c r="FJ385" s="240"/>
      <c r="FK385" s="240"/>
      <c r="FL385" s="240"/>
      <c r="FM385" s="240"/>
      <c r="FN385" s="240"/>
      <c r="FO385" s="240"/>
      <c r="FP385" s="240"/>
      <c r="FQ385" s="240"/>
      <c r="FR385" s="240"/>
      <c r="FS385" s="240"/>
      <c r="FT385" s="240"/>
      <c r="FU385" s="240"/>
      <c r="FV385" s="240"/>
      <c r="FW385" s="240"/>
    </row>
    <row r="386" spans="1:179" s="183" customFormat="1" ht="15.75">
      <c r="A386" s="6"/>
      <c r="B386" s="6"/>
      <c r="C386" s="6"/>
      <c r="D386" s="6"/>
      <c r="E386" s="238"/>
      <c r="F386" s="238"/>
      <c r="FC386" s="243"/>
      <c r="FD386" s="240"/>
      <c r="FE386" s="240"/>
      <c r="FF386" s="240"/>
      <c r="FH386" s="240"/>
      <c r="FI386" s="240"/>
      <c r="FJ386" s="240"/>
      <c r="FK386" s="240"/>
      <c r="FL386" s="240"/>
      <c r="FM386" s="240"/>
      <c r="FN386" s="240"/>
      <c r="FO386" s="240"/>
      <c r="FP386" s="240"/>
      <c r="FQ386" s="240"/>
      <c r="FR386" s="240"/>
      <c r="FS386" s="240"/>
      <c r="FT386" s="240"/>
      <c r="FU386" s="240"/>
      <c r="FV386" s="240"/>
      <c r="FW386" s="240"/>
    </row>
    <row r="387" spans="1:179" s="183" customFormat="1" ht="15.75">
      <c r="A387" s="6"/>
      <c r="B387" s="6"/>
      <c r="C387" s="6"/>
      <c r="D387" s="6"/>
      <c r="E387" s="238"/>
      <c r="F387" s="238"/>
      <c r="FC387" s="243"/>
      <c r="FD387" s="240"/>
      <c r="FE387" s="240"/>
      <c r="FF387" s="240"/>
      <c r="FH387" s="240"/>
      <c r="FI387" s="240"/>
      <c r="FJ387" s="240"/>
      <c r="FK387" s="240"/>
      <c r="FL387" s="240"/>
      <c r="FM387" s="240"/>
      <c r="FN387" s="240"/>
      <c r="FO387" s="240"/>
      <c r="FP387" s="240"/>
      <c r="FQ387" s="240"/>
      <c r="FR387" s="240"/>
      <c r="FS387" s="240"/>
      <c r="FT387" s="240"/>
      <c r="FU387" s="240"/>
      <c r="FV387" s="240"/>
      <c r="FW387" s="240"/>
    </row>
    <row r="388" spans="1:179" s="183" customFormat="1" ht="15.75">
      <c r="A388" s="6"/>
      <c r="B388" s="6"/>
      <c r="C388" s="6"/>
      <c r="D388" s="6"/>
      <c r="E388" s="238"/>
      <c r="F388" s="238"/>
      <c r="FC388" s="243"/>
      <c r="FD388" s="240"/>
      <c r="FE388" s="240"/>
      <c r="FF388" s="240"/>
      <c r="FH388" s="240"/>
      <c r="FI388" s="240"/>
      <c r="FJ388" s="240"/>
      <c r="FK388" s="240"/>
      <c r="FL388" s="240"/>
      <c r="FM388" s="240"/>
      <c r="FN388" s="240"/>
      <c r="FO388" s="240"/>
      <c r="FP388" s="240"/>
      <c r="FQ388" s="240"/>
      <c r="FR388" s="240"/>
      <c r="FS388" s="240"/>
      <c r="FT388" s="240"/>
      <c r="FU388" s="240"/>
      <c r="FV388" s="240"/>
      <c r="FW388" s="240"/>
    </row>
    <row r="389" spans="1:179" s="183" customFormat="1" ht="15.75">
      <c r="A389" s="6"/>
      <c r="B389" s="6"/>
      <c r="C389" s="6"/>
      <c r="D389" s="6"/>
      <c r="E389" s="238"/>
      <c r="F389" s="238"/>
      <c r="FC389" s="243"/>
      <c r="FD389" s="240"/>
      <c r="FE389" s="240"/>
      <c r="FF389" s="240"/>
      <c r="FH389" s="240"/>
      <c r="FI389" s="240"/>
      <c r="FJ389" s="240"/>
      <c r="FK389" s="240"/>
      <c r="FL389" s="240"/>
      <c r="FM389" s="240"/>
      <c r="FN389" s="240"/>
      <c r="FO389" s="240"/>
      <c r="FP389" s="240"/>
      <c r="FQ389" s="240"/>
      <c r="FR389" s="240"/>
      <c r="FS389" s="240"/>
      <c r="FT389" s="240"/>
      <c r="FU389" s="240"/>
      <c r="FV389" s="240"/>
      <c r="FW389" s="240"/>
    </row>
    <row r="390" spans="1:179" s="183" customFormat="1" ht="15.75">
      <c r="A390" s="6"/>
      <c r="B390" s="6"/>
      <c r="C390" s="6"/>
      <c r="D390" s="6"/>
      <c r="E390" s="238"/>
      <c r="F390" s="238"/>
      <c r="FC390" s="243"/>
      <c r="FD390" s="240"/>
      <c r="FE390" s="240"/>
      <c r="FF390" s="240"/>
      <c r="FH390" s="240"/>
      <c r="FI390" s="240"/>
      <c r="FJ390" s="240"/>
      <c r="FK390" s="240"/>
      <c r="FL390" s="240"/>
      <c r="FM390" s="240"/>
      <c r="FN390" s="240"/>
      <c r="FO390" s="240"/>
      <c r="FP390" s="240"/>
      <c r="FQ390" s="240"/>
      <c r="FR390" s="240"/>
      <c r="FS390" s="240"/>
      <c r="FT390" s="240"/>
      <c r="FU390" s="240"/>
      <c r="FV390" s="240"/>
      <c r="FW390" s="240"/>
    </row>
    <row r="391" spans="1:179" s="183" customFormat="1" ht="15.75">
      <c r="A391" s="6"/>
      <c r="B391" s="6"/>
      <c r="C391" s="6"/>
      <c r="D391" s="6"/>
      <c r="E391" s="238"/>
      <c r="F391" s="238"/>
      <c r="FC391" s="243"/>
      <c r="FD391" s="240"/>
      <c r="FE391" s="240"/>
      <c r="FF391" s="240"/>
      <c r="FH391" s="240"/>
      <c r="FI391" s="240"/>
      <c r="FJ391" s="240"/>
      <c r="FK391" s="240"/>
      <c r="FL391" s="240"/>
      <c r="FM391" s="240"/>
      <c r="FN391" s="240"/>
      <c r="FO391" s="240"/>
      <c r="FP391" s="240"/>
      <c r="FQ391" s="240"/>
      <c r="FR391" s="240"/>
      <c r="FS391" s="240"/>
      <c r="FT391" s="240"/>
      <c r="FU391" s="240"/>
      <c r="FV391" s="240"/>
      <c r="FW391" s="240"/>
    </row>
    <row r="392" spans="1:179" s="183" customFormat="1" ht="15.75">
      <c r="A392" s="6"/>
      <c r="B392" s="6"/>
      <c r="C392" s="6"/>
      <c r="D392" s="6"/>
      <c r="E392" s="238"/>
      <c r="F392" s="238"/>
      <c r="FC392" s="243"/>
      <c r="FD392" s="240"/>
      <c r="FE392" s="240"/>
      <c r="FF392" s="240"/>
      <c r="FH392" s="240"/>
      <c r="FI392" s="240"/>
      <c r="FJ392" s="240"/>
      <c r="FK392" s="240"/>
      <c r="FL392" s="240"/>
      <c r="FM392" s="240"/>
      <c r="FN392" s="240"/>
      <c r="FO392" s="240"/>
      <c r="FP392" s="240"/>
      <c r="FQ392" s="240"/>
      <c r="FR392" s="240"/>
      <c r="FS392" s="240"/>
      <c r="FT392" s="240"/>
      <c r="FU392" s="240"/>
      <c r="FV392" s="240"/>
      <c r="FW392" s="240"/>
    </row>
    <row r="393" spans="1:179" s="183" customFormat="1" ht="15.75">
      <c r="A393" s="6"/>
      <c r="B393" s="6"/>
      <c r="C393" s="6"/>
      <c r="D393" s="6"/>
      <c r="E393" s="238"/>
      <c r="F393" s="238"/>
      <c r="FC393" s="243"/>
      <c r="FD393" s="240"/>
      <c r="FE393" s="240"/>
      <c r="FF393" s="240"/>
      <c r="FH393" s="240"/>
      <c r="FI393" s="240"/>
      <c r="FJ393" s="240"/>
      <c r="FK393" s="240"/>
      <c r="FL393" s="240"/>
      <c r="FM393" s="240"/>
      <c r="FN393" s="240"/>
      <c r="FO393" s="240"/>
      <c r="FP393" s="240"/>
      <c r="FQ393" s="240"/>
      <c r="FR393" s="240"/>
      <c r="FS393" s="240"/>
      <c r="FT393" s="240"/>
      <c r="FU393" s="240"/>
      <c r="FV393" s="240"/>
      <c r="FW393" s="240"/>
    </row>
    <row r="394" spans="1:179" s="183" customFormat="1" ht="15.75">
      <c r="A394" s="6"/>
      <c r="B394" s="6"/>
      <c r="C394" s="6"/>
      <c r="D394" s="6"/>
      <c r="E394" s="238"/>
      <c r="F394" s="238"/>
      <c r="FC394" s="243"/>
      <c r="FD394" s="240"/>
      <c r="FE394" s="240"/>
      <c r="FF394" s="240"/>
      <c r="FH394" s="240"/>
      <c r="FI394" s="240"/>
      <c r="FJ394" s="240"/>
      <c r="FK394" s="240"/>
      <c r="FL394" s="240"/>
      <c r="FM394" s="240"/>
      <c r="FN394" s="240"/>
      <c r="FO394" s="240"/>
      <c r="FP394" s="240"/>
      <c r="FQ394" s="240"/>
      <c r="FR394" s="240"/>
      <c r="FS394" s="240"/>
      <c r="FT394" s="240"/>
      <c r="FU394" s="240"/>
      <c r="FV394" s="240"/>
      <c r="FW394" s="240"/>
    </row>
    <row r="395" spans="1:179" s="183" customFormat="1" ht="15.75">
      <c r="A395" s="6"/>
      <c r="B395" s="6"/>
      <c r="C395" s="6"/>
      <c r="D395" s="6"/>
      <c r="E395" s="238"/>
      <c r="F395" s="238"/>
      <c r="FC395" s="243"/>
      <c r="FD395" s="240"/>
      <c r="FE395" s="240"/>
      <c r="FF395" s="240"/>
      <c r="FH395" s="240"/>
      <c r="FI395" s="240"/>
      <c r="FJ395" s="240"/>
      <c r="FK395" s="240"/>
      <c r="FL395" s="240"/>
      <c r="FM395" s="240"/>
      <c r="FN395" s="240"/>
      <c r="FO395" s="240"/>
      <c r="FP395" s="240"/>
      <c r="FQ395" s="240"/>
      <c r="FR395" s="240"/>
      <c r="FS395" s="240"/>
      <c r="FT395" s="240"/>
      <c r="FU395" s="240"/>
      <c r="FV395" s="240"/>
      <c r="FW395" s="240"/>
    </row>
    <row r="396" spans="1:179" s="183" customFormat="1" ht="15.75">
      <c r="A396" s="6"/>
      <c r="B396" s="6"/>
      <c r="C396" s="6"/>
      <c r="D396" s="6"/>
      <c r="E396" s="238"/>
      <c r="F396" s="238"/>
      <c r="FC396" s="243"/>
      <c r="FD396" s="240"/>
      <c r="FE396" s="240"/>
      <c r="FF396" s="240"/>
      <c r="FH396" s="240"/>
      <c r="FI396" s="240"/>
      <c r="FJ396" s="240"/>
      <c r="FK396" s="240"/>
      <c r="FL396" s="240"/>
      <c r="FM396" s="240"/>
      <c r="FN396" s="240"/>
      <c r="FO396" s="240"/>
      <c r="FP396" s="240"/>
      <c r="FQ396" s="240"/>
      <c r="FR396" s="240"/>
      <c r="FS396" s="240"/>
      <c r="FT396" s="240"/>
      <c r="FU396" s="240"/>
      <c r="FV396" s="240"/>
      <c r="FW396" s="240"/>
    </row>
    <row r="397" spans="1:179" s="183" customFormat="1" ht="15.75">
      <c r="A397" s="6"/>
      <c r="B397" s="6"/>
      <c r="C397" s="6"/>
      <c r="D397" s="6"/>
      <c r="E397" s="238"/>
      <c r="F397" s="238"/>
      <c r="FC397" s="243"/>
      <c r="FD397" s="240"/>
      <c r="FE397" s="240"/>
      <c r="FF397" s="240"/>
      <c r="FH397" s="240"/>
      <c r="FI397" s="240"/>
      <c r="FJ397" s="240"/>
      <c r="FK397" s="240"/>
      <c r="FL397" s="240"/>
      <c r="FM397" s="240"/>
      <c r="FN397" s="240"/>
      <c r="FO397" s="240"/>
      <c r="FP397" s="240"/>
      <c r="FQ397" s="240"/>
      <c r="FR397" s="240"/>
      <c r="FS397" s="240"/>
      <c r="FT397" s="240"/>
      <c r="FU397" s="240"/>
      <c r="FV397" s="240"/>
      <c r="FW397" s="240"/>
    </row>
    <row r="398" spans="1:179" s="183" customFormat="1" ht="15.75">
      <c r="A398" s="6"/>
      <c r="B398" s="6"/>
      <c r="C398" s="6"/>
      <c r="D398" s="6"/>
      <c r="E398" s="238"/>
      <c r="F398" s="238"/>
      <c r="FC398" s="243"/>
      <c r="FD398" s="240"/>
      <c r="FE398" s="240"/>
      <c r="FF398" s="240"/>
      <c r="FH398" s="240"/>
      <c r="FI398" s="240"/>
      <c r="FJ398" s="240"/>
      <c r="FK398" s="240"/>
      <c r="FL398" s="240"/>
      <c r="FM398" s="240"/>
      <c r="FN398" s="240"/>
      <c r="FO398" s="240"/>
      <c r="FP398" s="240"/>
      <c r="FQ398" s="240"/>
      <c r="FR398" s="240"/>
      <c r="FS398" s="240"/>
      <c r="FT398" s="240"/>
      <c r="FU398" s="240"/>
      <c r="FV398" s="240"/>
      <c r="FW398" s="240"/>
    </row>
    <row r="399" spans="1:179" s="183" customFormat="1" ht="15.75">
      <c r="A399" s="6"/>
      <c r="B399" s="6"/>
      <c r="C399" s="6"/>
      <c r="D399" s="6"/>
      <c r="E399" s="238"/>
      <c r="F399" s="238"/>
      <c r="FC399" s="243"/>
      <c r="FD399" s="240"/>
      <c r="FE399" s="240"/>
      <c r="FF399" s="240"/>
      <c r="FH399" s="240"/>
      <c r="FI399" s="240"/>
      <c r="FJ399" s="240"/>
      <c r="FK399" s="240"/>
      <c r="FL399" s="240"/>
      <c r="FM399" s="240"/>
      <c r="FN399" s="240"/>
      <c r="FO399" s="240"/>
      <c r="FP399" s="240"/>
      <c r="FQ399" s="240"/>
      <c r="FR399" s="240"/>
      <c r="FS399" s="240"/>
      <c r="FT399" s="240"/>
      <c r="FU399" s="240"/>
      <c r="FV399" s="240"/>
      <c r="FW399" s="240"/>
    </row>
    <row r="400" spans="1:179" s="183" customFormat="1" ht="15.75">
      <c r="A400" s="6"/>
      <c r="B400" s="6"/>
      <c r="C400" s="6"/>
      <c r="D400" s="6"/>
      <c r="E400" s="238"/>
      <c r="F400" s="238"/>
      <c r="FC400" s="243"/>
      <c r="FD400" s="240"/>
      <c r="FE400" s="240"/>
      <c r="FF400" s="240"/>
      <c r="FH400" s="240"/>
      <c r="FI400" s="240"/>
      <c r="FJ400" s="240"/>
      <c r="FK400" s="240"/>
      <c r="FL400" s="240"/>
      <c r="FM400" s="240"/>
      <c r="FN400" s="240"/>
      <c r="FO400" s="240"/>
      <c r="FP400" s="240"/>
      <c r="FQ400" s="240"/>
      <c r="FR400" s="240"/>
      <c r="FS400" s="240"/>
      <c r="FT400" s="240"/>
      <c r="FU400" s="240"/>
      <c r="FV400" s="240"/>
      <c r="FW400" s="240"/>
    </row>
    <row r="401" spans="1:179" s="183" customFormat="1" ht="15.75">
      <c r="A401" s="6"/>
      <c r="B401" s="6"/>
      <c r="C401" s="6"/>
      <c r="D401" s="6"/>
      <c r="E401" s="238"/>
      <c r="F401" s="238"/>
      <c r="FC401" s="243"/>
      <c r="FD401" s="240"/>
      <c r="FE401" s="240"/>
      <c r="FF401" s="240"/>
      <c r="FH401" s="240"/>
      <c r="FI401" s="240"/>
      <c r="FJ401" s="240"/>
      <c r="FK401" s="240"/>
      <c r="FL401" s="240"/>
      <c r="FM401" s="240"/>
      <c r="FN401" s="240"/>
      <c r="FO401" s="240"/>
      <c r="FP401" s="240"/>
      <c r="FQ401" s="240"/>
      <c r="FR401" s="240"/>
      <c r="FS401" s="240"/>
      <c r="FT401" s="240"/>
      <c r="FU401" s="240"/>
      <c r="FV401" s="240"/>
      <c r="FW401" s="240"/>
    </row>
    <row r="402" spans="1:179" s="183" customFormat="1" ht="15.75">
      <c r="A402" s="6"/>
      <c r="B402" s="6"/>
      <c r="C402" s="6"/>
      <c r="D402" s="6"/>
      <c r="E402" s="238"/>
      <c r="F402" s="238"/>
      <c r="FC402" s="243"/>
      <c r="FD402" s="240"/>
      <c r="FE402" s="240"/>
      <c r="FF402" s="240"/>
      <c r="FH402" s="240"/>
      <c r="FI402" s="240"/>
      <c r="FJ402" s="240"/>
      <c r="FK402" s="240"/>
      <c r="FL402" s="240"/>
      <c r="FM402" s="240"/>
      <c r="FN402" s="240"/>
      <c r="FO402" s="240"/>
      <c r="FP402" s="240"/>
      <c r="FQ402" s="240"/>
      <c r="FR402" s="240"/>
      <c r="FS402" s="240"/>
      <c r="FT402" s="240"/>
      <c r="FU402" s="240"/>
      <c r="FV402" s="240"/>
      <c r="FW402" s="240"/>
    </row>
    <row r="403" spans="1:179" s="183" customFormat="1" ht="15.75">
      <c r="A403" s="6"/>
      <c r="B403" s="6"/>
      <c r="C403" s="6"/>
      <c r="D403" s="6"/>
      <c r="E403" s="238"/>
      <c r="F403" s="238"/>
      <c r="FC403" s="243"/>
      <c r="FD403" s="240"/>
      <c r="FE403" s="240"/>
      <c r="FF403" s="240"/>
      <c r="FH403" s="240"/>
      <c r="FI403" s="240"/>
      <c r="FJ403" s="240"/>
      <c r="FK403" s="240"/>
      <c r="FL403" s="240"/>
      <c r="FM403" s="240"/>
      <c r="FN403" s="240"/>
      <c r="FO403" s="240"/>
      <c r="FP403" s="240"/>
      <c r="FQ403" s="240"/>
      <c r="FR403" s="240"/>
      <c r="FS403" s="240"/>
      <c r="FT403" s="240"/>
      <c r="FU403" s="240"/>
      <c r="FV403" s="240"/>
      <c r="FW403" s="240"/>
    </row>
    <row r="404" spans="1:179" s="183" customFormat="1" ht="15.75">
      <c r="A404" s="6"/>
      <c r="B404" s="6"/>
      <c r="C404" s="6"/>
      <c r="D404" s="6"/>
      <c r="E404" s="238"/>
      <c r="F404" s="238"/>
      <c r="FC404" s="243"/>
      <c r="FD404" s="240"/>
      <c r="FE404" s="240"/>
      <c r="FF404" s="240"/>
      <c r="FH404" s="240"/>
      <c r="FI404" s="240"/>
      <c r="FJ404" s="240"/>
      <c r="FK404" s="240"/>
      <c r="FL404" s="240"/>
      <c r="FM404" s="240"/>
      <c r="FN404" s="240"/>
      <c r="FO404" s="240"/>
      <c r="FP404" s="240"/>
      <c r="FQ404" s="240"/>
      <c r="FR404" s="240"/>
      <c r="FS404" s="240"/>
      <c r="FT404" s="240"/>
      <c r="FU404" s="240"/>
      <c r="FV404" s="240"/>
      <c r="FW404" s="240"/>
    </row>
    <row r="405" spans="1:179" s="183" customFormat="1" ht="15.75">
      <c r="A405" s="6"/>
      <c r="B405" s="6"/>
      <c r="C405" s="6"/>
      <c r="D405" s="6"/>
      <c r="E405" s="238"/>
      <c r="F405" s="238"/>
      <c r="FC405" s="243"/>
      <c r="FD405" s="240"/>
      <c r="FE405" s="240"/>
      <c r="FF405" s="240"/>
      <c r="FH405" s="240"/>
      <c r="FI405" s="240"/>
      <c r="FJ405" s="240"/>
      <c r="FK405" s="240"/>
      <c r="FL405" s="240"/>
      <c r="FM405" s="240"/>
      <c r="FN405" s="240"/>
      <c r="FO405" s="240"/>
      <c r="FP405" s="240"/>
      <c r="FQ405" s="240"/>
      <c r="FR405" s="240"/>
      <c r="FS405" s="240"/>
      <c r="FT405" s="240"/>
      <c r="FU405" s="240"/>
      <c r="FV405" s="240"/>
      <c r="FW405" s="240"/>
    </row>
    <row r="406" spans="1:179" s="183" customFormat="1" ht="15.75">
      <c r="A406" s="6"/>
      <c r="B406" s="6"/>
      <c r="C406" s="6"/>
      <c r="D406" s="6"/>
      <c r="E406" s="238"/>
      <c r="F406" s="238"/>
      <c r="FC406" s="243"/>
      <c r="FD406" s="240"/>
      <c r="FE406" s="240"/>
      <c r="FF406" s="240"/>
      <c r="FH406" s="240"/>
      <c r="FI406" s="240"/>
      <c r="FJ406" s="240"/>
      <c r="FK406" s="240"/>
      <c r="FL406" s="240"/>
      <c r="FM406" s="240"/>
      <c r="FN406" s="240"/>
      <c r="FO406" s="240"/>
      <c r="FP406" s="240"/>
      <c r="FQ406" s="240"/>
      <c r="FR406" s="240"/>
      <c r="FS406" s="240"/>
      <c r="FT406" s="240"/>
      <c r="FU406" s="240"/>
      <c r="FV406" s="240"/>
      <c r="FW406" s="240"/>
    </row>
    <row r="407" spans="1:179" s="183" customFormat="1" ht="15.75">
      <c r="A407" s="6"/>
      <c r="B407" s="6"/>
      <c r="C407" s="6"/>
      <c r="D407" s="6"/>
      <c r="E407" s="238"/>
      <c r="F407" s="238"/>
      <c r="FC407" s="243"/>
      <c r="FD407" s="240"/>
      <c r="FE407" s="240"/>
      <c r="FF407" s="240"/>
      <c r="FH407" s="240"/>
      <c r="FI407" s="240"/>
      <c r="FJ407" s="240"/>
      <c r="FK407" s="240"/>
      <c r="FL407" s="240"/>
      <c r="FM407" s="240"/>
      <c r="FN407" s="240"/>
      <c r="FO407" s="240"/>
      <c r="FP407" s="240"/>
      <c r="FQ407" s="240"/>
      <c r="FR407" s="240"/>
      <c r="FS407" s="240"/>
      <c r="FT407" s="240"/>
      <c r="FU407" s="240"/>
      <c r="FV407" s="240"/>
      <c r="FW407" s="240"/>
    </row>
    <row r="408" spans="1:179" s="183" customFormat="1" ht="15.75">
      <c r="A408" s="6"/>
      <c r="B408" s="6"/>
      <c r="C408" s="6"/>
      <c r="D408" s="6"/>
      <c r="E408" s="238"/>
      <c r="F408" s="238"/>
      <c r="FC408" s="243"/>
      <c r="FD408" s="240"/>
      <c r="FE408" s="240"/>
      <c r="FF408" s="240"/>
      <c r="FH408" s="240"/>
      <c r="FI408" s="240"/>
      <c r="FJ408" s="240"/>
      <c r="FK408" s="240"/>
      <c r="FL408" s="240"/>
      <c r="FM408" s="240"/>
      <c r="FN408" s="240"/>
      <c r="FO408" s="240"/>
      <c r="FP408" s="240"/>
      <c r="FQ408" s="240"/>
      <c r="FR408" s="240"/>
      <c r="FS408" s="240"/>
      <c r="FT408" s="240"/>
      <c r="FU408" s="240"/>
      <c r="FV408" s="240"/>
      <c r="FW408" s="240"/>
    </row>
    <row r="409" spans="1:179" s="183" customFormat="1" ht="15.75">
      <c r="A409" s="6"/>
      <c r="B409" s="6"/>
      <c r="C409" s="6"/>
      <c r="D409" s="6"/>
      <c r="E409" s="238"/>
      <c r="F409" s="238"/>
      <c r="FC409" s="243"/>
      <c r="FD409" s="240"/>
      <c r="FE409" s="240"/>
      <c r="FF409" s="240"/>
      <c r="FH409" s="240"/>
      <c r="FI409" s="240"/>
      <c r="FJ409" s="240"/>
      <c r="FK409" s="240"/>
      <c r="FL409" s="240"/>
      <c r="FM409" s="240"/>
      <c r="FN409" s="240"/>
      <c r="FO409" s="240"/>
      <c r="FP409" s="240"/>
      <c r="FQ409" s="240"/>
      <c r="FR409" s="240"/>
      <c r="FS409" s="240"/>
      <c r="FT409" s="240"/>
      <c r="FU409" s="240"/>
      <c r="FV409" s="240"/>
      <c r="FW409" s="240"/>
    </row>
    <row r="410" spans="1:179" s="183" customFormat="1" ht="15.75">
      <c r="A410" s="6"/>
      <c r="B410" s="6"/>
      <c r="C410" s="6"/>
      <c r="D410" s="6"/>
      <c r="E410" s="238"/>
      <c r="F410" s="238"/>
      <c r="FC410" s="243"/>
      <c r="FD410" s="240"/>
      <c r="FE410" s="240"/>
      <c r="FF410" s="240"/>
      <c r="FH410" s="240"/>
      <c r="FI410" s="240"/>
      <c r="FJ410" s="240"/>
      <c r="FK410" s="240"/>
      <c r="FL410" s="240"/>
      <c r="FM410" s="240"/>
      <c r="FN410" s="240"/>
      <c r="FO410" s="240"/>
      <c r="FP410" s="240"/>
      <c r="FQ410" s="240"/>
      <c r="FR410" s="240"/>
      <c r="FS410" s="240"/>
      <c r="FT410" s="240"/>
      <c r="FU410" s="240"/>
      <c r="FV410" s="240"/>
      <c r="FW410" s="240"/>
    </row>
    <row r="411" spans="1:179" s="183" customFormat="1" ht="15.75">
      <c r="A411" s="6"/>
      <c r="B411" s="6"/>
      <c r="C411" s="6"/>
      <c r="D411" s="6"/>
      <c r="E411" s="238"/>
      <c r="F411" s="238"/>
      <c r="FC411" s="243"/>
      <c r="FD411" s="240"/>
      <c r="FE411" s="240"/>
      <c r="FF411" s="240"/>
      <c r="FH411" s="240"/>
      <c r="FI411" s="240"/>
      <c r="FJ411" s="240"/>
      <c r="FK411" s="240"/>
      <c r="FL411" s="240"/>
      <c r="FM411" s="240"/>
      <c r="FN411" s="240"/>
      <c r="FO411" s="240"/>
      <c r="FP411" s="240"/>
      <c r="FQ411" s="240"/>
      <c r="FR411" s="240"/>
      <c r="FS411" s="240"/>
      <c r="FT411" s="240"/>
      <c r="FU411" s="240"/>
      <c r="FV411" s="240"/>
      <c r="FW411" s="240"/>
    </row>
    <row r="412" spans="1:179" s="183" customFormat="1" ht="15.75">
      <c r="A412" s="6"/>
      <c r="B412" s="6"/>
      <c r="C412" s="6"/>
      <c r="D412" s="6"/>
      <c r="E412" s="238"/>
      <c r="F412" s="238"/>
      <c r="FC412" s="243"/>
      <c r="FD412" s="240"/>
      <c r="FE412" s="240"/>
      <c r="FF412" s="240"/>
      <c r="FH412" s="240"/>
      <c r="FI412" s="240"/>
      <c r="FJ412" s="240"/>
      <c r="FK412" s="240"/>
      <c r="FL412" s="240"/>
      <c r="FM412" s="240"/>
      <c r="FN412" s="240"/>
      <c r="FO412" s="240"/>
      <c r="FP412" s="240"/>
      <c r="FQ412" s="240"/>
      <c r="FR412" s="240"/>
      <c r="FS412" s="240"/>
      <c r="FT412" s="240"/>
      <c r="FU412" s="240"/>
      <c r="FV412" s="240"/>
      <c r="FW412" s="240"/>
    </row>
    <row r="413" spans="1:179" s="183" customFormat="1" ht="15.75">
      <c r="A413" s="6"/>
      <c r="B413" s="6"/>
      <c r="C413" s="6"/>
      <c r="D413" s="6"/>
      <c r="E413" s="238"/>
      <c r="F413" s="238"/>
      <c r="FC413" s="243"/>
      <c r="FD413" s="240"/>
      <c r="FE413" s="240"/>
      <c r="FF413" s="240"/>
      <c r="FH413" s="240"/>
      <c r="FI413" s="240"/>
      <c r="FJ413" s="240"/>
      <c r="FK413" s="240"/>
      <c r="FL413" s="240"/>
      <c r="FM413" s="240"/>
      <c r="FN413" s="240"/>
      <c r="FO413" s="240"/>
      <c r="FP413" s="240"/>
      <c r="FQ413" s="240"/>
      <c r="FR413" s="240"/>
      <c r="FS413" s="240"/>
      <c r="FT413" s="240"/>
      <c r="FU413" s="240"/>
      <c r="FV413" s="240"/>
      <c r="FW413" s="240"/>
    </row>
    <row r="414" spans="1:179" s="183" customFormat="1" ht="15.75">
      <c r="A414" s="6"/>
      <c r="B414" s="6"/>
      <c r="C414" s="6"/>
      <c r="D414" s="6"/>
      <c r="E414" s="238"/>
      <c r="F414" s="238"/>
      <c r="FC414" s="243"/>
      <c r="FD414" s="240"/>
      <c r="FE414" s="240"/>
      <c r="FF414" s="240"/>
      <c r="FH414" s="240"/>
      <c r="FI414" s="240"/>
      <c r="FJ414" s="240"/>
      <c r="FK414" s="240"/>
      <c r="FL414" s="240"/>
      <c r="FM414" s="240"/>
      <c r="FN414" s="240"/>
      <c r="FO414" s="240"/>
      <c r="FP414" s="240"/>
      <c r="FQ414" s="240"/>
      <c r="FR414" s="240"/>
      <c r="FS414" s="240"/>
      <c r="FT414" s="240"/>
      <c r="FU414" s="240"/>
      <c r="FV414" s="240"/>
      <c r="FW414" s="240"/>
    </row>
    <row r="415" spans="1:179" s="183" customFormat="1" ht="15.75">
      <c r="A415" s="6"/>
      <c r="B415" s="6"/>
      <c r="C415" s="6"/>
      <c r="D415" s="6"/>
      <c r="E415" s="238"/>
      <c r="F415" s="238"/>
      <c r="FC415" s="243"/>
      <c r="FD415" s="240"/>
      <c r="FE415" s="240"/>
      <c r="FF415" s="240"/>
      <c r="FH415" s="240"/>
      <c r="FI415" s="240"/>
      <c r="FJ415" s="240"/>
      <c r="FK415" s="240"/>
      <c r="FL415" s="240"/>
      <c r="FM415" s="240"/>
      <c r="FN415" s="240"/>
      <c r="FO415" s="240"/>
      <c r="FP415" s="240"/>
      <c r="FQ415" s="240"/>
      <c r="FR415" s="240"/>
      <c r="FS415" s="240"/>
      <c r="FT415" s="240"/>
      <c r="FU415" s="240"/>
      <c r="FV415" s="240"/>
      <c r="FW415" s="240"/>
    </row>
    <row r="416" spans="1:179" s="183" customFormat="1" ht="15.75">
      <c r="A416" s="6"/>
      <c r="B416" s="6"/>
      <c r="C416" s="6"/>
      <c r="D416" s="6"/>
      <c r="E416" s="238"/>
      <c r="F416" s="238"/>
      <c r="FC416" s="243"/>
      <c r="FD416" s="240"/>
      <c r="FE416" s="240"/>
      <c r="FF416" s="240"/>
      <c r="FH416" s="240"/>
      <c r="FI416" s="240"/>
      <c r="FJ416" s="240"/>
      <c r="FK416" s="240"/>
      <c r="FL416" s="240"/>
      <c r="FM416" s="240"/>
      <c r="FN416" s="240"/>
      <c r="FO416" s="240"/>
      <c r="FP416" s="240"/>
      <c r="FQ416" s="240"/>
      <c r="FR416" s="240"/>
      <c r="FS416" s="240"/>
      <c r="FT416" s="240"/>
      <c r="FU416" s="240"/>
      <c r="FV416" s="240"/>
      <c r="FW416" s="240"/>
    </row>
    <row r="417" spans="1:179" s="183" customFormat="1" ht="15.75">
      <c r="A417" s="6"/>
      <c r="B417" s="6"/>
      <c r="C417" s="6"/>
      <c r="D417" s="6"/>
      <c r="E417" s="238"/>
      <c r="F417" s="238"/>
      <c r="FC417" s="243"/>
      <c r="FD417" s="240"/>
      <c r="FE417" s="240"/>
      <c r="FF417" s="240"/>
      <c r="FH417" s="240"/>
      <c r="FI417" s="240"/>
      <c r="FJ417" s="240"/>
      <c r="FK417" s="240"/>
      <c r="FL417" s="240"/>
      <c r="FM417" s="240"/>
      <c r="FN417" s="240"/>
      <c r="FO417" s="240"/>
      <c r="FP417" s="240"/>
      <c r="FQ417" s="240"/>
      <c r="FR417" s="240"/>
      <c r="FS417" s="240"/>
      <c r="FT417" s="240"/>
      <c r="FU417" s="240"/>
      <c r="FV417" s="240"/>
      <c r="FW417" s="240"/>
    </row>
    <row r="418" spans="1:179" s="183" customFormat="1" ht="15.75">
      <c r="A418" s="6"/>
      <c r="B418" s="6"/>
      <c r="C418" s="6"/>
      <c r="D418" s="6"/>
      <c r="E418" s="238"/>
      <c r="F418" s="238"/>
      <c r="FC418" s="243"/>
      <c r="FD418" s="240"/>
      <c r="FE418" s="240"/>
      <c r="FF418" s="240"/>
      <c r="FH418" s="240"/>
      <c r="FI418" s="240"/>
      <c r="FJ418" s="240"/>
      <c r="FK418" s="240"/>
      <c r="FL418" s="240"/>
      <c r="FM418" s="240"/>
      <c r="FN418" s="240"/>
      <c r="FO418" s="240"/>
      <c r="FP418" s="240"/>
      <c r="FQ418" s="240"/>
      <c r="FR418" s="240"/>
      <c r="FS418" s="240"/>
      <c r="FT418" s="240"/>
      <c r="FU418" s="240"/>
      <c r="FV418" s="240"/>
      <c r="FW418" s="240"/>
    </row>
    <row r="419" spans="1:179" s="183" customFormat="1" ht="15.75">
      <c r="A419" s="6"/>
      <c r="B419" s="6"/>
      <c r="C419" s="6"/>
      <c r="D419" s="6"/>
      <c r="E419" s="238"/>
      <c r="F419" s="238"/>
      <c r="FC419" s="243"/>
      <c r="FD419" s="240"/>
      <c r="FE419" s="240"/>
      <c r="FF419" s="240"/>
      <c r="FH419" s="240"/>
      <c r="FI419" s="240"/>
      <c r="FJ419" s="240"/>
      <c r="FK419" s="240"/>
      <c r="FL419" s="240"/>
      <c r="FM419" s="240"/>
      <c r="FN419" s="240"/>
      <c r="FO419" s="240"/>
      <c r="FP419" s="240"/>
      <c r="FQ419" s="240"/>
      <c r="FR419" s="240"/>
      <c r="FS419" s="240"/>
      <c r="FT419" s="240"/>
      <c r="FU419" s="240"/>
      <c r="FV419" s="240"/>
      <c r="FW419" s="240"/>
    </row>
    <row r="420" spans="1:179" s="183" customFormat="1" ht="15.75">
      <c r="A420" s="6"/>
      <c r="B420" s="6"/>
      <c r="C420" s="6"/>
      <c r="D420" s="6"/>
      <c r="E420" s="238"/>
      <c r="F420" s="238"/>
      <c r="FC420" s="243"/>
      <c r="FD420" s="240"/>
      <c r="FE420" s="240"/>
      <c r="FF420" s="240"/>
      <c r="FH420" s="240"/>
      <c r="FI420" s="240"/>
      <c r="FJ420" s="240"/>
      <c r="FK420" s="240"/>
      <c r="FL420" s="240"/>
      <c r="FM420" s="240"/>
      <c r="FN420" s="240"/>
      <c r="FO420" s="240"/>
      <c r="FP420" s="240"/>
      <c r="FQ420" s="240"/>
      <c r="FR420" s="240"/>
      <c r="FS420" s="240"/>
      <c r="FT420" s="240"/>
      <c r="FU420" s="240"/>
      <c r="FV420" s="240"/>
      <c r="FW420" s="240"/>
    </row>
    <row r="421" spans="1:179" s="183" customFormat="1" ht="15.75">
      <c r="A421" s="6"/>
      <c r="B421" s="6"/>
      <c r="C421" s="6"/>
      <c r="D421" s="6"/>
      <c r="E421" s="238"/>
      <c r="F421" s="238"/>
      <c r="FC421" s="243"/>
      <c r="FD421" s="240"/>
      <c r="FE421" s="240"/>
      <c r="FF421" s="240"/>
      <c r="FH421" s="240"/>
      <c r="FI421" s="240"/>
      <c r="FJ421" s="240"/>
      <c r="FK421" s="240"/>
      <c r="FL421" s="240"/>
      <c r="FM421" s="240"/>
      <c r="FN421" s="240"/>
      <c r="FO421" s="240"/>
      <c r="FP421" s="240"/>
      <c r="FQ421" s="240"/>
      <c r="FR421" s="240"/>
      <c r="FS421" s="240"/>
      <c r="FT421" s="240"/>
      <c r="FU421" s="240"/>
      <c r="FV421" s="240"/>
      <c r="FW421" s="240"/>
    </row>
    <row r="422" spans="1:179" s="183" customFormat="1" ht="15.75">
      <c r="A422" s="6"/>
      <c r="B422" s="6"/>
      <c r="C422" s="6"/>
      <c r="D422" s="6"/>
      <c r="E422" s="238"/>
      <c r="F422" s="238"/>
      <c r="FC422" s="243"/>
      <c r="FD422" s="240"/>
      <c r="FE422" s="240"/>
      <c r="FF422" s="240"/>
      <c r="FH422" s="240"/>
      <c r="FI422" s="240"/>
      <c r="FJ422" s="240"/>
      <c r="FK422" s="240"/>
      <c r="FL422" s="240"/>
      <c r="FM422" s="240"/>
      <c r="FN422" s="240"/>
      <c r="FO422" s="240"/>
      <c r="FP422" s="240"/>
      <c r="FQ422" s="240"/>
      <c r="FR422" s="240"/>
      <c r="FS422" s="240"/>
      <c r="FT422" s="240"/>
      <c r="FU422" s="240"/>
      <c r="FV422" s="240"/>
      <c r="FW422" s="240"/>
    </row>
    <row r="423" spans="1:179" s="183" customFormat="1" ht="15.75">
      <c r="A423" s="6"/>
      <c r="B423" s="6"/>
      <c r="C423" s="6"/>
      <c r="D423" s="6"/>
      <c r="E423" s="238"/>
      <c r="F423" s="238"/>
      <c r="FC423" s="243"/>
      <c r="FD423" s="240"/>
      <c r="FE423" s="240"/>
      <c r="FF423" s="240"/>
      <c r="FH423" s="240"/>
      <c r="FI423" s="240"/>
      <c r="FJ423" s="240"/>
      <c r="FK423" s="240"/>
      <c r="FL423" s="240"/>
      <c r="FM423" s="240"/>
      <c r="FN423" s="240"/>
      <c r="FO423" s="240"/>
      <c r="FP423" s="240"/>
      <c r="FQ423" s="240"/>
      <c r="FR423" s="240"/>
      <c r="FS423" s="240"/>
      <c r="FT423" s="240"/>
      <c r="FU423" s="240"/>
      <c r="FV423" s="240"/>
      <c r="FW423" s="240"/>
    </row>
    <row r="424" spans="1:179" s="183" customFormat="1" ht="15.75">
      <c r="A424" s="6"/>
      <c r="B424" s="6"/>
      <c r="C424" s="6"/>
      <c r="D424" s="6"/>
      <c r="E424" s="238"/>
      <c r="F424" s="238"/>
      <c r="FC424" s="243"/>
      <c r="FD424" s="240"/>
      <c r="FE424" s="240"/>
      <c r="FF424" s="240"/>
      <c r="FH424" s="240"/>
      <c r="FI424" s="240"/>
      <c r="FJ424" s="240"/>
      <c r="FK424" s="240"/>
      <c r="FL424" s="240"/>
      <c r="FM424" s="240"/>
      <c r="FN424" s="240"/>
      <c r="FO424" s="240"/>
      <c r="FP424" s="240"/>
      <c r="FQ424" s="240"/>
      <c r="FR424" s="240"/>
      <c r="FS424" s="240"/>
      <c r="FT424" s="240"/>
      <c r="FU424" s="240"/>
      <c r="FV424" s="240"/>
      <c r="FW424" s="240"/>
    </row>
    <row r="425" spans="1:179" s="183" customFormat="1" ht="15.75">
      <c r="A425" s="6"/>
      <c r="B425" s="6"/>
      <c r="C425" s="6"/>
      <c r="D425" s="6"/>
      <c r="E425" s="238"/>
      <c r="F425" s="238"/>
      <c r="FC425" s="243"/>
      <c r="FD425" s="240"/>
      <c r="FE425" s="240"/>
      <c r="FF425" s="240"/>
      <c r="FH425" s="240"/>
      <c r="FI425" s="240"/>
      <c r="FJ425" s="240"/>
      <c r="FK425" s="240"/>
      <c r="FL425" s="240"/>
      <c r="FM425" s="240"/>
      <c r="FN425" s="240"/>
      <c r="FO425" s="240"/>
      <c r="FP425" s="240"/>
      <c r="FQ425" s="240"/>
      <c r="FR425" s="240"/>
      <c r="FS425" s="240"/>
      <c r="FT425" s="240"/>
      <c r="FU425" s="240"/>
      <c r="FV425" s="240"/>
      <c r="FW425" s="240"/>
    </row>
    <row r="426" spans="1:179" s="183" customFormat="1" ht="15.75">
      <c r="A426" s="6"/>
      <c r="B426" s="6"/>
      <c r="C426" s="6"/>
      <c r="D426" s="6"/>
      <c r="E426" s="238"/>
      <c r="F426" s="238"/>
      <c r="FC426" s="243"/>
      <c r="FD426" s="240"/>
      <c r="FE426" s="240"/>
      <c r="FF426" s="240"/>
      <c r="FH426" s="240"/>
      <c r="FI426" s="240"/>
      <c r="FJ426" s="240"/>
      <c r="FK426" s="240"/>
      <c r="FL426" s="240"/>
      <c r="FM426" s="240"/>
      <c r="FN426" s="240"/>
      <c r="FO426" s="240"/>
      <c r="FP426" s="240"/>
      <c r="FQ426" s="240"/>
      <c r="FR426" s="240"/>
      <c r="FS426" s="240"/>
      <c r="FT426" s="240"/>
      <c r="FU426" s="240"/>
      <c r="FV426" s="240"/>
      <c r="FW426" s="240"/>
    </row>
    <row r="427" spans="1:179" s="183" customFormat="1" ht="15.75">
      <c r="A427" s="6"/>
      <c r="B427" s="6"/>
      <c r="C427" s="6"/>
      <c r="D427" s="6"/>
      <c r="E427" s="238"/>
      <c r="F427" s="238"/>
      <c r="FC427" s="243"/>
      <c r="FD427" s="240"/>
      <c r="FE427" s="240"/>
      <c r="FF427" s="240"/>
      <c r="FH427" s="240"/>
      <c r="FI427" s="240"/>
      <c r="FJ427" s="240"/>
      <c r="FK427" s="240"/>
      <c r="FL427" s="240"/>
      <c r="FM427" s="240"/>
      <c r="FN427" s="240"/>
      <c r="FO427" s="240"/>
      <c r="FP427" s="240"/>
      <c r="FQ427" s="240"/>
      <c r="FR427" s="240"/>
      <c r="FS427" s="240"/>
      <c r="FT427" s="240"/>
      <c r="FU427" s="240"/>
      <c r="FV427" s="240"/>
      <c r="FW427" s="240"/>
    </row>
    <row r="428" spans="1:179" s="183" customFormat="1" ht="15.75">
      <c r="A428" s="6"/>
      <c r="B428" s="6"/>
      <c r="C428" s="6"/>
      <c r="D428" s="6"/>
      <c r="E428" s="238"/>
      <c r="F428" s="238"/>
      <c r="FC428" s="243"/>
      <c r="FD428" s="240"/>
      <c r="FE428" s="240"/>
      <c r="FF428" s="240"/>
      <c r="FH428" s="240"/>
      <c r="FI428" s="240"/>
      <c r="FJ428" s="240"/>
      <c r="FK428" s="240"/>
      <c r="FL428" s="240"/>
      <c r="FM428" s="240"/>
      <c r="FN428" s="240"/>
      <c r="FO428" s="240"/>
      <c r="FP428" s="240"/>
      <c r="FQ428" s="240"/>
      <c r="FR428" s="240"/>
      <c r="FS428" s="240"/>
      <c r="FT428" s="240"/>
      <c r="FU428" s="240"/>
      <c r="FV428" s="240"/>
      <c r="FW428" s="240"/>
    </row>
    <row r="429" spans="1:179" s="183" customFormat="1" ht="15.75">
      <c r="A429" s="6"/>
      <c r="B429" s="6"/>
      <c r="C429" s="6"/>
      <c r="D429" s="6"/>
      <c r="E429" s="238"/>
      <c r="F429" s="238"/>
      <c r="FC429" s="243"/>
      <c r="FD429" s="240"/>
      <c r="FE429" s="240"/>
      <c r="FF429" s="240"/>
      <c r="FH429" s="240"/>
      <c r="FI429" s="240"/>
      <c r="FJ429" s="240"/>
      <c r="FK429" s="240"/>
      <c r="FL429" s="240"/>
      <c r="FM429" s="240"/>
      <c r="FN429" s="240"/>
      <c r="FO429" s="240"/>
      <c r="FP429" s="240"/>
      <c r="FQ429" s="240"/>
      <c r="FR429" s="240"/>
      <c r="FS429" s="240"/>
      <c r="FT429" s="240"/>
      <c r="FU429" s="240"/>
      <c r="FV429" s="240"/>
      <c r="FW429" s="240"/>
    </row>
    <row r="430" spans="1:179" s="183" customFormat="1" ht="15.75">
      <c r="A430" s="6"/>
      <c r="B430" s="6"/>
      <c r="C430" s="6"/>
      <c r="D430" s="6"/>
      <c r="E430" s="238"/>
      <c r="F430" s="238"/>
      <c r="FC430" s="243"/>
      <c r="FD430" s="240"/>
      <c r="FE430" s="240"/>
      <c r="FF430" s="240"/>
      <c r="FH430" s="240"/>
      <c r="FI430" s="240"/>
      <c r="FJ430" s="240"/>
      <c r="FK430" s="240"/>
      <c r="FL430" s="240"/>
      <c r="FM430" s="240"/>
      <c r="FN430" s="240"/>
      <c r="FO430" s="240"/>
      <c r="FP430" s="240"/>
      <c r="FQ430" s="240"/>
      <c r="FR430" s="240"/>
      <c r="FS430" s="240"/>
      <c r="FT430" s="240"/>
      <c r="FU430" s="240"/>
      <c r="FV430" s="240"/>
      <c r="FW430" s="240"/>
    </row>
    <row r="431" spans="1:179" s="183" customFormat="1" ht="15.75">
      <c r="A431" s="6"/>
      <c r="B431" s="6"/>
      <c r="C431" s="6"/>
      <c r="D431" s="6"/>
      <c r="E431" s="238"/>
      <c r="F431" s="238"/>
      <c r="FC431" s="243"/>
      <c r="FD431" s="240"/>
      <c r="FE431" s="240"/>
      <c r="FF431" s="240"/>
      <c r="FH431" s="240"/>
      <c r="FI431" s="240"/>
      <c r="FJ431" s="240"/>
      <c r="FK431" s="240"/>
      <c r="FL431" s="240"/>
      <c r="FM431" s="240"/>
      <c r="FN431" s="240"/>
      <c r="FO431" s="240"/>
      <c r="FP431" s="240"/>
      <c r="FQ431" s="240"/>
      <c r="FR431" s="240"/>
      <c r="FS431" s="240"/>
      <c r="FT431" s="240"/>
      <c r="FU431" s="240"/>
      <c r="FV431" s="240"/>
      <c r="FW431" s="240"/>
    </row>
    <row r="432" spans="1:179" s="183" customFormat="1" ht="15.75">
      <c r="A432" s="6"/>
      <c r="B432" s="6"/>
      <c r="C432" s="6"/>
      <c r="D432" s="6"/>
      <c r="E432" s="238"/>
      <c r="F432" s="238"/>
      <c r="FC432" s="243"/>
      <c r="FD432" s="240"/>
      <c r="FE432" s="240"/>
      <c r="FF432" s="240"/>
      <c r="FH432" s="240"/>
      <c r="FI432" s="240"/>
      <c r="FJ432" s="240"/>
      <c r="FK432" s="240"/>
      <c r="FL432" s="240"/>
      <c r="FM432" s="240"/>
      <c r="FN432" s="240"/>
      <c r="FO432" s="240"/>
      <c r="FP432" s="240"/>
      <c r="FQ432" s="240"/>
      <c r="FR432" s="240"/>
      <c r="FS432" s="240"/>
      <c r="FT432" s="240"/>
      <c r="FU432" s="240"/>
      <c r="FV432" s="240"/>
      <c r="FW432" s="240"/>
    </row>
    <row r="433" spans="1:179" s="183" customFormat="1" ht="15.75">
      <c r="A433" s="6"/>
      <c r="B433" s="6"/>
      <c r="C433" s="6"/>
      <c r="D433" s="6"/>
      <c r="E433" s="238"/>
      <c r="F433" s="238"/>
      <c r="FC433" s="243"/>
      <c r="FD433" s="240"/>
      <c r="FE433" s="240"/>
      <c r="FF433" s="240"/>
      <c r="FH433" s="240"/>
      <c r="FI433" s="240"/>
      <c r="FJ433" s="240"/>
      <c r="FK433" s="240"/>
      <c r="FL433" s="240"/>
      <c r="FM433" s="240"/>
      <c r="FN433" s="240"/>
      <c r="FO433" s="240"/>
      <c r="FP433" s="240"/>
      <c r="FQ433" s="240"/>
      <c r="FR433" s="240"/>
      <c r="FS433" s="240"/>
      <c r="FT433" s="240"/>
      <c r="FU433" s="240"/>
      <c r="FV433" s="240"/>
      <c r="FW433" s="240"/>
    </row>
    <row r="434" spans="1:179" s="183" customFormat="1" ht="15.75">
      <c r="A434" s="6"/>
      <c r="B434" s="6"/>
      <c r="C434" s="6"/>
      <c r="D434" s="6"/>
      <c r="E434" s="238"/>
      <c r="F434" s="238"/>
      <c r="FC434" s="243"/>
      <c r="FD434" s="240"/>
      <c r="FE434" s="240"/>
      <c r="FF434" s="240"/>
      <c r="FH434" s="240"/>
      <c r="FI434" s="240"/>
      <c r="FJ434" s="240"/>
      <c r="FK434" s="240"/>
      <c r="FL434" s="240"/>
      <c r="FM434" s="240"/>
      <c r="FN434" s="240"/>
      <c r="FO434" s="240"/>
      <c r="FP434" s="240"/>
      <c r="FQ434" s="240"/>
      <c r="FR434" s="240"/>
      <c r="FS434" s="240"/>
      <c r="FT434" s="240"/>
      <c r="FU434" s="240"/>
      <c r="FV434" s="240"/>
      <c r="FW434" s="240"/>
    </row>
    <row r="435" spans="1:179" s="183" customFormat="1" ht="15.75">
      <c r="A435" s="6"/>
      <c r="B435" s="6"/>
      <c r="C435" s="6"/>
      <c r="D435" s="6"/>
      <c r="E435" s="238"/>
      <c r="F435" s="238"/>
      <c r="FC435" s="243"/>
      <c r="FD435" s="240"/>
      <c r="FE435" s="240"/>
      <c r="FF435" s="240"/>
      <c r="FH435" s="240"/>
      <c r="FI435" s="240"/>
      <c r="FJ435" s="240"/>
      <c r="FK435" s="240"/>
      <c r="FL435" s="240"/>
      <c r="FM435" s="240"/>
      <c r="FN435" s="240"/>
      <c r="FO435" s="240"/>
      <c r="FP435" s="240"/>
      <c r="FQ435" s="240"/>
      <c r="FR435" s="240"/>
      <c r="FS435" s="240"/>
      <c r="FT435" s="240"/>
      <c r="FU435" s="240"/>
      <c r="FV435" s="240"/>
      <c r="FW435" s="240"/>
    </row>
    <row r="436" spans="1:179" s="183" customFormat="1" ht="15.75">
      <c r="A436" s="6"/>
      <c r="B436" s="6"/>
      <c r="C436" s="6"/>
      <c r="D436" s="6"/>
      <c r="E436" s="238"/>
      <c r="F436" s="238"/>
      <c r="FC436" s="243"/>
      <c r="FD436" s="240"/>
      <c r="FE436" s="240"/>
      <c r="FF436" s="240"/>
      <c r="FH436" s="240"/>
      <c r="FI436" s="240"/>
      <c r="FJ436" s="240"/>
      <c r="FK436" s="240"/>
      <c r="FL436" s="240"/>
      <c r="FM436" s="240"/>
      <c r="FN436" s="240"/>
      <c r="FO436" s="240"/>
      <c r="FP436" s="240"/>
      <c r="FQ436" s="240"/>
      <c r="FR436" s="240"/>
      <c r="FS436" s="240"/>
      <c r="FT436" s="240"/>
      <c r="FU436" s="240"/>
      <c r="FV436" s="240"/>
      <c r="FW436" s="240"/>
    </row>
    <row r="437" spans="1:179" s="183" customFormat="1" ht="15.75">
      <c r="A437" s="6"/>
      <c r="B437" s="6"/>
      <c r="C437" s="6"/>
      <c r="D437" s="6"/>
      <c r="E437" s="238"/>
      <c r="F437" s="238"/>
      <c r="FC437" s="243"/>
      <c r="FD437" s="240"/>
      <c r="FE437" s="240"/>
      <c r="FF437" s="240"/>
      <c r="FH437" s="240"/>
      <c r="FI437" s="240"/>
      <c r="FJ437" s="240"/>
      <c r="FK437" s="240"/>
      <c r="FL437" s="240"/>
      <c r="FM437" s="240"/>
      <c r="FN437" s="240"/>
      <c r="FO437" s="240"/>
      <c r="FP437" s="240"/>
      <c r="FQ437" s="240"/>
      <c r="FR437" s="240"/>
      <c r="FS437" s="240"/>
      <c r="FT437" s="240"/>
      <c r="FU437" s="240"/>
      <c r="FV437" s="240"/>
      <c r="FW437" s="240"/>
    </row>
    <row r="438" spans="1:179" s="183" customFormat="1" ht="15.75">
      <c r="A438" s="6"/>
      <c r="B438" s="6"/>
      <c r="C438" s="6"/>
      <c r="D438" s="6"/>
      <c r="E438" s="238"/>
      <c r="F438" s="238"/>
      <c r="FC438" s="243"/>
      <c r="FD438" s="240"/>
      <c r="FE438" s="240"/>
      <c r="FF438" s="240"/>
      <c r="FH438" s="240"/>
      <c r="FI438" s="240"/>
      <c r="FJ438" s="240"/>
      <c r="FK438" s="240"/>
      <c r="FL438" s="240"/>
      <c r="FM438" s="240"/>
      <c r="FN438" s="240"/>
      <c r="FO438" s="240"/>
      <c r="FP438" s="240"/>
      <c r="FQ438" s="240"/>
      <c r="FR438" s="240"/>
      <c r="FS438" s="240"/>
      <c r="FT438" s="240"/>
      <c r="FU438" s="240"/>
      <c r="FV438" s="240"/>
      <c r="FW438" s="240"/>
    </row>
    <row r="439" spans="1:179" s="183" customFormat="1" ht="15.75">
      <c r="A439" s="6"/>
      <c r="B439" s="6"/>
      <c r="C439" s="6"/>
      <c r="D439" s="6"/>
      <c r="E439" s="238"/>
      <c r="F439" s="238"/>
      <c r="FC439" s="243"/>
      <c r="FD439" s="240"/>
      <c r="FE439" s="240"/>
      <c r="FF439" s="240"/>
      <c r="FH439" s="240"/>
      <c r="FI439" s="240"/>
      <c r="FJ439" s="240"/>
      <c r="FK439" s="240"/>
      <c r="FL439" s="240"/>
      <c r="FM439" s="240"/>
      <c r="FN439" s="240"/>
      <c r="FO439" s="240"/>
      <c r="FP439" s="240"/>
      <c r="FQ439" s="240"/>
      <c r="FR439" s="240"/>
      <c r="FS439" s="240"/>
      <c r="FT439" s="240"/>
      <c r="FU439" s="240"/>
      <c r="FV439" s="240"/>
      <c r="FW439" s="240"/>
    </row>
    <row r="440" spans="1:179" s="183" customFormat="1" ht="15.75">
      <c r="A440" s="6"/>
      <c r="B440" s="6"/>
      <c r="C440" s="6"/>
      <c r="D440" s="6"/>
      <c r="E440" s="238"/>
      <c r="F440" s="238"/>
      <c r="FC440" s="243"/>
      <c r="FD440" s="240"/>
      <c r="FE440" s="240"/>
      <c r="FF440" s="240"/>
      <c r="FH440" s="240"/>
      <c r="FI440" s="240"/>
      <c r="FJ440" s="240"/>
      <c r="FK440" s="240"/>
      <c r="FL440" s="240"/>
      <c r="FM440" s="240"/>
      <c r="FN440" s="240"/>
      <c r="FO440" s="240"/>
      <c r="FP440" s="240"/>
      <c r="FQ440" s="240"/>
      <c r="FR440" s="240"/>
      <c r="FS440" s="240"/>
      <c r="FT440" s="240"/>
      <c r="FU440" s="240"/>
      <c r="FV440" s="240"/>
      <c r="FW440" s="240"/>
    </row>
    <row r="441" spans="1:179" s="183" customFormat="1" ht="15.75">
      <c r="A441" s="6"/>
      <c r="B441" s="6"/>
      <c r="C441" s="6"/>
      <c r="D441" s="6"/>
      <c r="E441" s="238"/>
      <c r="F441" s="238"/>
      <c r="FC441" s="243"/>
      <c r="FD441" s="240"/>
      <c r="FE441" s="240"/>
      <c r="FF441" s="240"/>
      <c r="FH441" s="240"/>
      <c r="FI441" s="240"/>
      <c r="FJ441" s="240"/>
      <c r="FK441" s="240"/>
      <c r="FL441" s="240"/>
      <c r="FM441" s="240"/>
      <c r="FN441" s="240"/>
      <c r="FO441" s="240"/>
      <c r="FP441" s="240"/>
      <c r="FQ441" s="240"/>
      <c r="FR441" s="240"/>
      <c r="FS441" s="240"/>
      <c r="FT441" s="240"/>
      <c r="FU441" s="240"/>
      <c r="FV441" s="240"/>
      <c r="FW441" s="240"/>
    </row>
    <row r="442" spans="1:179" s="183" customFormat="1" ht="15.75">
      <c r="A442" s="6"/>
      <c r="B442" s="6"/>
      <c r="C442" s="6"/>
      <c r="D442" s="6"/>
      <c r="E442" s="238"/>
      <c r="F442" s="238"/>
      <c r="FC442" s="243"/>
      <c r="FD442" s="240"/>
      <c r="FE442" s="240"/>
      <c r="FF442" s="240"/>
      <c r="FH442" s="240"/>
      <c r="FI442" s="240"/>
      <c r="FJ442" s="240"/>
      <c r="FK442" s="240"/>
      <c r="FL442" s="240"/>
      <c r="FM442" s="240"/>
      <c r="FN442" s="240"/>
      <c r="FO442" s="240"/>
      <c r="FP442" s="240"/>
      <c r="FQ442" s="240"/>
      <c r="FR442" s="240"/>
      <c r="FS442" s="240"/>
      <c r="FT442" s="240"/>
      <c r="FU442" s="240"/>
      <c r="FV442" s="240"/>
      <c r="FW442" s="240"/>
    </row>
    <row r="443" spans="1:179" s="183" customFormat="1" ht="15.75">
      <c r="A443" s="6"/>
      <c r="B443" s="6"/>
      <c r="C443" s="6"/>
      <c r="D443" s="6"/>
      <c r="E443" s="238"/>
      <c r="F443" s="238"/>
      <c r="FC443" s="243"/>
      <c r="FD443" s="240"/>
      <c r="FE443" s="240"/>
      <c r="FF443" s="240"/>
      <c r="FH443" s="240"/>
      <c r="FI443" s="240"/>
      <c r="FJ443" s="240"/>
      <c r="FK443" s="240"/>
      <c r="FL443" s="240"/>
      <c r="FM443" s="240"/>
      <c r="FN443" s="240"/>
      <c r="FO443" s="240"/>
      <c r="FP443" s="240"/>
      <c r="FQ443" s="240"/>
      <c r="FR443" s="240"/>
      <c r="FS443" s="240"/>
      <c r="FT443" s="240"/>
      <c r="FU443" s="240"/>
      <c r="FV443" s="240"/>
      <c r="FW443" s="240"/>
    </row>
    <row r="444" spans="1:179" s="183" customFormat="1" ht="15.75">
      <c r="A444" s="6"/>
      <c r="B444" s="6"/>
      <c r="C444" s="6"/>
      <c r="D444" s="6"/>
      <c r="E444" s="238"/>
      <c r="F444" s="238"/>
      <c r="FC444" s="243"/>
      <c r="FD444" s="240"/>
      <c r="FE444" s="240"/>
      <c r="FF444" s="240"/>
      <c r="FH444" s="240"/>
      <c r="FI444" s="240"/>
      <c r="FJ444" s="240"/>
      <c r="FK444" s="240"/>
      <c r="FL444" s="240"/>
      <c r="FM444" s="240"/>
      <c r="FN444" s="240"/>
      <c r="FO444" s="240"/>
      <c r="FP444" s="240"/>
      <c r="FQ444" s="240"/>
      <c r="FR444" s="240"/>
      <c r="FS444" s="240"/>
      <c r="FT444" s="240"/>
      <c r="FU444" s="240"/>
      <c r="FV444" s="240"/>
      <c r="FW444" s="240"/>
    </row>
    <row r="445" spans="1:179" s="183" customFormat="1" ht="15.75">
      <c r="A445" s="6"/>
      <c r="B445" s="6"/>
      <c r="C445" s="6"/>
      <c r="D445" s="6"/>
      <c r="E445" s="238"/>
      <c r="F445" s="238"/>
      <c r="FC445" s="243"/>
      <c r="FD445" s="240"/>
      <c r="FE445" s="240"/>
      <c r="FF445" s="240"/>
      <c r="FH445" s="240"/>
      <c r="FI445" s="240"/>
      <c r="FJ445" s="240"/>
      <c r="FK445" s="240"/>
      <c r="FL445" s="240"/>
      <c r="FM445" s="240"/>
      <c r="FN445" s="240"/>
      <c r="FO445" s="240"/>
      <c r="FP445" s="240"/>
      <c r="FQ445" s="240"/>
      <c r="FR445" s="240"/>
      <c r="FS445" s="240"/>
      <c r="FT445" s="240"/>
      <c r="FU445" s="240"/>
      <c r="FV445" s="240"/>
      <c r="FW445" s="240"/>
    </row>
    <row r="446" spans="1:179" s="183" customFormat="1" ht="15.75">
      <c r="A446" s="6"/>
      <c r="B446" s="6"/>
      <c r="C446" s="6"/>
      <c r="D446" s="6"/>
      <c r="E446" s="238"/>
      <c r="F446" s="238"/>
      <c r="FC446" s="243"/>
      <c r="FD446" s="240"/>
      <c r="FE446" s="240"/>
      <c r="FF446" s="240"/>
      <c r="FH446" s="240"/>
      <c r="FI446" s="240"/>
      <c r="FJ446" s="240"/>
      <c r="FK446" s="240"/>
      <c r="FL446" s="240"/>
      <c r="FM446" s="240"/>
      <c r="FN446" s="240"/>
      <c r="FO446" s="240"/>
      <c r="FP446" s="240"/>
      <c r="FQ446" s="240"/>
      <c r="FR446" s="240"/>
      <c r="FS446" s="240"/>
      <c r="FT446" s="240"/>
      <c r="FU446" s="240"/>
      <c r="FV446" s="240"/>
      <c r="FW446" s="240"/>
    </row>
    <row r="447" spans="1:179" s="183" customFormat="1" ht="15.75">
      <c r="A447" s="6"/>
      <c r="B447" s="6"/>
      <c r="C447" s="6"/>
      <c r="D447" s="6"/>
      <c r="E447" s="238"/>
      <c r="F447" s="238"/>
      <c r="FC447" s="243"/>
      <c r="FD447" s="240"/>
      <c r="FE447" s="240"/>
      <c r="FF447" s="240"/>
      <c r="FH447" s="240"/>
      <c r="FI447" s="240"/>
      <c r="FJ447" s="240"/>
      <c r="FK447" s="240"/>
      <c r="FL447" s="240"/>
      <c r="FM447" s="240"/>
      <c r="FN447" s="240"/>
      <c r="FO447" s="240"/>
      <c r="FP447" s="240"/>
      <c r="FQ447" s="240"/>
      <c r="FR447" s="240"/>
      <c r="FS447" s="240"/>
      <c r="FT447" s="240"/>
      <c r="FU447" s="240"/>
      <c r="FV447" s="240"/>
      <c r="FW447" s="240"/>
    </row>
    <row r="448" spans="1:179" s="183" customFormat="1" ht="15.75">
      <c r="A448" s="6"/>
      <c r="B448" s="6"/>
      <c r="C448" s="6"/>
      <c r="D448" s="6"/>
      <c r="E448" s="238"/>
      <c r="F448" s="238"/>
      <c r="FC448" s="243"/>
      <c r="FD448" s="240"/>
      <c r="FE448" s="240"/>
      <c r="FF448" s="240"/>
      <c r="FH448" s="240"/>
      <c r="FI448" s="240"/>
      <c r="FJ448" s="240"/>
      <c r="FK448" s="240"/>
      <c r="FL448" s="240"/>
      <c r="FM448" s="240"/>
      <c r="FN448" s="240"/>
      <c r="FO448" s="240"/>
      <c r="FP448" s="240"/>
      <c r="FQ448" s="240"/>
      <c r="FR448" s="240"/>
      <c r="FS448" s="240"/>
      <c r="FT448" s="240"/>
      <c r="FU448" s="240"/>
      <c r="FV448" s="240"/>
      <c r="FW448" s="240"/>
    </row>
    <row r="449" spans="1:179" s="183" customFormat="1" ht="15.75">
      <c r="A449" s="6"/>
      <c r="B449" s="6"/>
      <c r="C449" s="6"/>
      <c r="D449" s="6"/>
      <c r="E449" s="238"/>
      <c r="F449" s="238"/>
      <c r="FC449" s="243"/>
      <c r="FD449" s="240"/>
      <c r="FE449" s="240"/>
      <c r="FF449" s="240"/>
      <c r="FH449" s="240"/>
      <c r="FI449" s="240"/>
      <c r="FJ449" s="240"/>
      <c r="FK449" s="240"/>
      <c r="FL449" s="240"/>
      <c r="FM449" s="240"/>
      <c r="FN449" s="240"/>
      <c r="FO449" s="240"/>
      <c r="FP449" s="240"/>
      <c r="FQ449" s="240"/>
      <c r="FR449" s="240"/>
      <c r="FS449" s="240"/>
      <c r="FT449" s="240"/>
      <c r="FU449" s="240"/>
      <c r="FV449" s="240"/>
      <c r="FW449" s="240"/>
    </row>
    <row r="450" spans="1:179" s="183" customFormat="1" ht="15.75">
      <c r="A450" s="6"/>
      <c r="B450" s="6"/>
      <c r="C450" s="6"/>
      <c r="D450" s="6"/>
      <c r="E450" s="238"/>
      <c r="F450" s="238"/>
      <c r="FC450" s="243"/>
      <c r="FD450" s="240"/>
      <c r="FE450" s="240"/>
      <c r="FF450" s="240"/>
      <c r="FH450" s="240"/>
      <c r="FI450" s="240"/>
      <c r="FJ450" s="240"/>
      <c r="FK450" s="240"/>
      <c r="FL450" s="240"/>
      <c r="FM450" s="240"/>
      <c r="FN450" s="240"/>
      <c r="FO450" s="240"/>
      <c r="FP450" s="240"/>
      <c r="FQ450" s="240"/>
      <c r="FR450" s="240"/>
      <c r="FS450" s="240"/>
      <c r="FT450" s="240"/>
      <c r="FU450" s="240"/>
      <c r="FV450" s="240"/>
      <c r="FW450" s="240"/>
    </row>
    <row r="451" spans="1:179" s="183" customFormat="1" ht="15.75">
      <c r="A451" s="6"/>
      <c r="B451" s="6"/>
      <c r="C451" s="6"/>
      <c r="D451" s="6"/>
      <c r="E451" s="238"/>
      <c r="F451" s="238"/>
      <c r="FC451" s="243"/>
      <c r="FD451" s="240"/>
      <c r="FE451" s="240"/>
      <c r="FF451" s="240"/>
      <c r="FH451" s="240"/>
      <c r="FI451" s="240"/>
      <c r="FJ451" s="240"/>
      <c r="FK451" s="240"/>
      <c r="FL451" s="240"/>
      <c r="FM451" s="240"/>
      <c r="FN451" s="240"/>
      <c r="FO451" s="240"/>
      <c r="FP451" s="240"/>
      <c r="FQ451" s="240"/>
      <c r="FR451" s="240"/>
      <c r="FS451" s="240"/>
      <c r="FT451" s="240"/>
      <c r="FU451" s="240"/>
      <c r="FV451" s="240"/>
      <c r="FW451" s="240"/>
    </row>
    <row r="452" spans="1:179" s="183" customFormat="1" ht="15.75">
      <c r="A452" s="6"/>
      <c r="B452" s="6"/>
      <c r="C452" s="6"/>
      <c r="D452" s="6"/>
      <c r="E452" s="238"/>
      <c r="F452" s="238"/>
      <c r="FC452" s="243"/>
      <c r="FD452" s="240"/>
      <c r="FE452" s="240"/>
      <c r="FF452" s="240"/>
      <c r="FH452" s="240"/>
      <c r="FI452" s="240"/>
      <c r="FJ452" s="240"/>
      <c r="FK452" s="240"/>
      <c r="FL452" s="240"/>
      <c r="FM452" s="240"/>
      <c r="FN452" s="240"/>
      <c r="FO452" s="240"/>
      <c r="FP452" s="240"/>
      <c r="FQ452" s="240"/>
      <c r="FR452" s="240"/>
      <c r="FS452" s="240"/>
      <c r="FT452" s="240"/>
      <c r="FU452" s="240"/>
      <c r="FV452" s="240"/>
      <c r="FW452" s="240"/>
    </row>
    <row r="453" spans="1:179" s="183" customFormat="1" ht="15.75">
      <c r="A453" s="6"/>
      <c r="B453" s="6"/>
      <c r="C453" s="6"/>
      <c r="D453" s="6"/>
      <c r="E453" s="238"/>
      <c r="F453" s="238"/>
      <c r="FC453" s="243"/>
      <c r="FD453" s="240"/>
      <c r="FE453" s="240"/>
      <c r="FF453" s="240"/>
      <c r="FH453" s="240"/>
      <c r="FI453" s="240"/>
      <c r="FJ453" s="240"/>
      <c r="FK453" s="240"/>
      <c r="FL453" s="240"/>
      <c r="FM453" s="240"/>
      <c r="FN453" s="240"/>
      <c r="FO453" s="240"/>
      <c r="FP453" s="240"/>
      <c r="FQ453" s="240"/>
      <c r="FR453" s="240"/>
      <c r="FS453" s="240"/>
      <c r="FT453" s="240"/>
      <c r="FU453" s="240"/>
      <c r="FV453" s="240"/>
      <c r="FW453" s="240"/>
    </row>
    <row r="454" spans="1:179" s="183" customFormat="1" ht="15.75">
      <c r="A454" s="6"/>
      <c r="B454" s="6"/>
      <c r="C454" s="6"/>
      <c r="D454" s="6"/>
      <c r="E454" s="238"/>
      <c r="F454" s="238"/>
      <c r="FC454" s="243"/>
      <c r="FD454" s="240"/>
      <c r="FE454" s="240"/>
      <c r="FF454" s="240"/>
      <c r="FH454" s="240"/>
      <c r="FI454" s="240"/>
      <c r="FJ454" s="240"/>
      <c r="FK454" s="240"/>
      <c r="FL454" s="240"/>
      <c r="FM454" s="240"/>
      <c r="FN454" s="240"/>
      <c r="FO454" s="240"/>
      <c r="FP454" s="240"/>
      <c r="FQ454" s="240"/>
      <c r="FR454" s="240"/>
      <c r="FS454" s="240"/>
      <c r="FT454" s="240"/>
      <c r="FU454" s="240"/>
      <c r="FV454" s="240"/>
      <c r="FW454" s="240"/>
    </row>
    <row r="455" spans="1:179" s="183" customFormat="1" ht="15.75">
      <c r="A455" s="6"/>
      <c r="B455" s="6"/>
      <c r="C455" s="6"/>
      <c r="D455" s="6"/>
      <c r="E455" s="238"/>
      <c r="F455" s="238"/>
      <c r="FC455" s="243"/>
      <c r="FD455" s="240"/>
      <c r="FE455" s="240"/>
      <c r="FF455" s="240"/>
      <c r="FH455" s="240"/>
      <c r="FI455" s="240"/>
      <c r="FJ455" s="240"/>
      <c r="FK455" s="240"/>
      <c r="FL455" s="240"/>
      <c r="FM455" s="240"/>
      <c r="FN455" s="240"/>
      <c r="FO455" s="240"/>
      <c r="FP455" s="240"/>
      <c r="FQ455" s="240"/>
      <c r="FR455" s="240"/>
      <c r="FS455" s="240"/>
      <c r="FT455" s="240"/>
      <c r="FU455" s="240"/>
      <c r="FV455" s="240"/>
      <c r="FW455" s="240"/>
    </row>
    <row r="456" spans="1:179" s="183" customFormat="1" ht="15.75">
      <c r="A456" s="6"/>
      <c r="B456" s="6"/>
      <c r="C456" s="6"/>
      <c r="D456" s="6"/>
      <c r="E456" s="238"/>
      <c r="F456" s="238"/>
      <c r="FC456" s="243"/>
      <c r="FD456" s="240"/>
      <c r="FE456" s="240"/>
      <c r="FF456" s="240"/>
      <c r="FH456" s="240"/>
      <c r="FI456" s="240"/>
      <c r="FJ456" s="240"/>
      <c r="FK456" s="240"/>
      <c r="FL456" s="240"/>
      <c r="FM456" s="240"/>
      <c r="FN456" s="240"/>
      <c r="FO456" s="240"/>
      <c r="FP456" s="240"/>
      <c r="FQ456" s="240"/>
      <c r="FR456" s="240"/>
      <c r="FS456" s="240"/>
      <c r="FT456" s="240"/>
      <c r="FU456" s="240"/>
      <c r="FV456" s="240"/>
      <c r="FW456" s="240"/>
    </row>
    <row r="457" spans="1:179" s="183" customFormat="1" ht="15.75">
      <c r="A457" s="6"/>
      <c r="B457" s="6"/>
      <c r="C457" s="6"/>
      <c r="D457" s="6"/>
      <c r="E457" s="238"/>
      <c r="F457" s="238"/>
      <c r="FC457" s="243"/>
      <c r="FD457" s="240"/>
      <c r="FE457" s="240"/>
      <c r="FF457" s="240"/>
      <c r="FH457" s="240"/>
      <c r="FI457" s="240"/>
      <c r="FJ457" s="240"/>
      <c r="FK457" s="240"/>
      <c r="FL457" s="240"/>
      <c r="FM457" s="240"/>
      <c r="FN457" s="240"/>
      <c r="FO457" s="240"/>
      <c r="FP457" s="240"/>
      <c r="FQ457" s="240"/>
      <c r="FR457" s="240"/>
      <c r="FS457" s="240"/>
      <c r="FT457" s="240"/>
      <c r="FU457" s="240"/>
      <c r="FV457" s="240"/>
      <c r="FW457" s="240"/>
    </row>
    <row r="458" spans="1:179" s="183" customFormat="1" ht="15.75">
      <c r="A458" s="6"/>
      <c r="B458" s="6"/>
      <c r="C458" s="6"/>
      <c r="D458" s="6"/>
      <c r="E458" s="238"/>
      <c r="F458" s="238"/>
      <c r="FC458" s="243"/>
      <c r="FD458" s="240"/>
      <c r="FE458" s="240"/>
      <c r="FF458" s="240"/>
      <c r="FH458" s="240"/>
      <c r="FI458" s="240"/>
      <c r="FJ458" s="240"/>
      <c r="FK458" s="240"/>
      <c r="FL458" s="240"/>
      <c r="FM458" s="240"/>
      <c r="FN458" s="240"/>
      <c r="FO458" s="240"/>
      <c r="FP458" s="240"/>
      <c r="FQ458" s="240"/>
      <c r="FR458" s="240"/>
      <c r="FS458" s="240"/>
      <c r="FT458" s="240"/>
      <c r="FU458" s="240"/>
      <c r="FV458" s="240"/>
      <c r="FW458" s="240"/>
    </row>
    <row r="459" spans="1:179" s="183" customFormat="1" ht="15.75">
      <c r="A459" s="6"/>
      <c r="B459" s="6"/>
      <c r="C459" s="6"/>
      <c r="D459" s="6"/>
      <c r="E459" s="238"/>
      <c r="F459" s="238"/>
      <c r="FC459" s="243"/>
      <c r="FD459" s="240"/>
      <c r="FE459" s="240"/>
      <c r="FF459" s="240"/>
      <c r="FH459" s="240"/>
      <c r="FI459" s="240"/>
      <c r="FJ459" s="240"/>
      <c r="FK459" s="240"/>
      <c r="FL459" s="240"/>
      <c r="FM459" s="240"/>
      <c r="FN459" s="240"/>
      <c r="FO459" s="240"/>
      <c r="FP459" s="240"/>
      <c r="FQ459" s="240"/>
      <c r="FR459" s="240"/>
      <c r="FS459" s="240"/>
      <c r="FT459" s="240"/>
      <c r="FU459" s="240"/>
      <c r="FV459" s="240"/>
      <c r="FW459" s="240"/>
    </row>
    <row r="460" spans="1:179" s="183" customFormat="1" ht="15.75">
      <c r="A460" s="6"/>
      <c r="B460" s="6"/>
      <c r="C460" s="6"/>
      <c r="D460" s="6"/>
      <c r="E460" s="238"/>
      <c r="F460" s="238"/>
      <c r="FC460" s="243"/>
      <c r="FD460" s="240"/>
      <c r="FE460" s="240"/>
      <c r="FF460" s="240"/>
      <c r="FH460" s="240"/>
      <c r="FI460" s="240"/>
      <c r="FJ460" s="240"/>
      <c r="FK460" s="240"/>
      <c r="FL460" s="240"/>
      <c r="FM460" s="240"/>
      <c r="FN460" s="240"/>
      <c r="FO460" s="240"/>
      <c r="FP460" s="240"/>
      <c r="FQ460" s="240"/>
      <c r="FR460" s="240"/>
      <c r="FS460" s="240"/>
      <c r="FT460" s="240"/>
      <c r="FU460" s="240"/>
      <c r="FV460" s="240"/>
      <c r="FW460" s="240"/>
    </row>
    <row r="461" spans="1:179" s="183" customFormat="1" ht="15.75">
      <c r="A461" s="6"/>
      <c r="B461" s="6"/>
      <c r="C461" s="6"/>
      <c r="D461" s="6"/>
      <c r="E461" s="238"/>
      <c r="F461" s="238"/>
      <c r="FC461" s="243"/>
      <c r="FD461" s="240"/>
      <c r="FE461" s="240"/>
      <c r="FF461" s="240"/>
      <c r="FH461" s="240"/>
      <c r="FI461" s="240"/>
      <c r="FJ461" s="240"/>
      <c r="FK461" s="240"/>
      <c r="FL461" s="240"/>
      <c r="FM461" s="240"/>
      <c r="FN461" s="240"/>
      <c r="FO461" s="240"/>
      <c r="FP461" s="240"/>
      <c r="FQ461" s="240"/>
      <c r="FR461" s="240"/>
      <c r="FS461" s="240"/>
      <c r="FT461" s="240"/>
      <c r="FU461" s="240"/>
      <c r="FV461" s="240"/>
      <c r="FW461" s="240"/>
    </row>
    <row r="462" spans="1:179" s="183" customFormat="1" ht="15.75">
      <c r="A462" s="6"/>
      <c r="B462" s="6"/>
      <c r="C462" s="6"/>
      <c r="D462" s="6"/>
      <c r="E462" s="238"/>
      <c r="F462" s="238"/>
      <c r="FC462" s="243"/>
      <c r="FD462" s="240"/>
      <c r="FE462" s="240"/>
      <c r="FF462" s="240"/>
      <c r="FH462" s="240"/>
      <c r="FI462" s="240"/>
      <c r="FJ462" s="240"/>
      <c r="FK462" s="240"/>
      <c r="FL462" s="240"/>
      <c r="FM462" s="240"/>
      <c r="FN462" s="240"/>
      <c r="FO462" s="240"/>
      <c r="FP462" s="240"/>
      <c r="FQ462" s="240"/>
      <c r="FR462" s="240"/>
      <c r="FS462" s="240"/>
      <c r="FT462" s="240"/>
      <c r="FU462" s="240"/>
      <c r="FV462" s="240"/>
      <c r="FW462" s="240"/>
    </row>
    <row r="463" spans="1:179" s="183" customFormat="1" ht="15.75">
      <c r="A463" s="6"/>
      <c r="B463" s="6"/>
      <c r="C463" s="6"/>
      <c r="D463" s="6"/>
      <c r="E463" s="238"/>
      <c r="F463" s="238"/>
      <c r="FC463" s="243"/>
      <c r="FD463" s="240"/>
      <c r="FE463" s="240"/>
      <c r="FF463" s="240"/>
      <c r="FH463" s="240"/>
      <c r="FI463" s="240"/>
      <c r="FJ463" s="240"/>
      <c r="FK463" s="240"/>
      <c r="FL463" s="240"/>
      <c r="FM463" s="240"/>
      <c r="FN463" s="240"/>
      <c r="FO463" s="240"/>
      <c r="FP463" s="240"/>
      <c r="FQ463" s="240"/>
      <c r="FR463" s="240"/>
      <c r="FS463" s="240"/>
      <c r="FT463" s="240"/>
      <c r="FU463" s="240"/>
      <c r="FV463" s="240"/>
      <c r="FW463" s="240"/>
    </row>
    <row r="464" spans="1:179" s="183" customFormat="1" ht="15.75">
      <c r="A464" s="6"/>
      <c r="B464" s="6"/>
      <c r="C464" s="6"/>
      <c r="D464" s="6"/>
      <c r="E464" s="238"/>
      <c r="F464" s="238"/>
      <c r="FC464" s="243"/>
      <c r="FD464" s="240"/>
      <c r="FE464" s="240"/>
      <c r="FF464" s="240"/>
      <c r="FH464" s="240"/>
      <c r="FI464" s="240"/>
      <c r="FJ464" s="240"/>
      <c r="FK464" s="240"/>
      <c r="FL464" s="240"/>
      <c r="FM464" s="240"/>
      <c r="FN464" s="240"/>
      <c r="FO464" s="240"/>
      <c r="FP464" s="240"/>
      <c r="FQ464" s="240"/>
      <c r="FR464" s="240"/>
      <c r="FS464" s="240"/>
      <c r="FT464" s="240"/>
      <c r="FU464" s="240"/>
      <c r="FV464" s="240"/>
      <c r="FW464" s="240"/>
    </row>
    <row r="465" spans="1:179" s="183" customFormat="1" ht="15.75">
      <c r="A465" s="6"/>
      <c r="B465" s="6"/>
      <c r="C465" s="6"/>
      <c r="D465" s="6"/>
      <c r="E465" s="238"/>
      <c r="F465" s="238"/>
      <c r="FC465" s="243"/>
      <c r="FD465" s="240"/>
      <c r="FE465" s="240"/>
      <c r="FF465" s="240"/>
      <c r="FH465" s="240"/>
      <c r="FI465" s="240"/>
      <c r="FJ465" s="240"/>
      <c r="FK465" s="240"/>
      <c r="FL465" s="240"/>
      <c r="FM465" s="240"/>
      <c r="FN465" s="240"/>
      <c r="FO465" s="240"/>
      <c r="FP465" s="240"/>
      <c r="FQ465" s="240"/>
      <c r="FR465" s="240"/>
      <c r="FS465" s="240"/>
      <c r="FT465" s="240"/>
      <c r="FU465" s="240"/>
      <c r="FV465" s="240"/>
      <c r="FW465" s="240"/>
    </row>
    <row r="466" spans="1:179" s="183" customFormat="1" ht="15.75">
      <c r="A466" s="6"/>
      <c r="B466" s="6"/>
      <c r="C466" s="6"/>
      <c r="D466" s="6"/>
      <c r="E466" s="238"/>
      <c r="F466" s="238"/>
      <c r="FC466" s="243"/>
      <c r="FD466" s="240"/>
      <c r="FE466" s="240"/>
      <c r="FF466" s="240"/>
      <c r="FH466" s="240"/>
      <c r="FI466" s="240"/>
      <c r="FJ466" s="240"/>
      <c r="FK466" s="240"/>
      <c r="FL466" s="240"/>
      <c r="FM466" s="240"/>
      <c r="FN466" s="240"/>
      <c r="FO466" s="240"/>
      <c r="FP466" s="240"/>
      <c r="FQ466" s="240"/>
      <c r="FR466" s="240"/>
      <c r="FS466" s="240"/>
      <c r="FT466" s="240"/>
      <c r="FU466" s="240"/>
      <c r="FV466" s="240"/>
      <c r="FW466" s="240"/>
    </row>
    <row r="467" spans="1:179" s="183" customFormat="1" ht="15.75">
      <c r="A467" s="6"/>
      <c r="B467" s="6"/>
      <c r="C467" s="6"/>
      <c r="D467" s="6"/>
      <c r="E467" s="238"/>
      <c r="F467" s="238"/>
      <c r="FC467" s="243"/>
      <c r="FD467" s="240"/>
      <c r="FE467" s="240"/>
      <c r="FF467" s="240"/>
      <c r="FH467" s="240"/>
      <c r="FI467" s="240"/>
      <c r="FJ467" s="240"/>
      <c r="FK467" s="240"/>
      <c r="FL467" s="240"/>
      <c r="FM467" s="240"/>
      <c r="FN467" s="240"/>
      <c r="FO467" s="240"/>
      <c r="FP467" s="240"/>
      <c r="FQ467" s="240"/>
      <c r="FR467" s="240"/>
      <c r="FS467" s="240"/>
      <c r="FT467" s="240"/>
      <c r="FU467" s="240"/>
      <c r="FV467" s="240"/>
      <c r="FW467" s="240"/>
    </row>
    <row r="468" spans="1:179" s="183" customFormat="1" ht="15.75">
      <c r="A468" s="6"/>
      <c r="B468" s="6"/>
      <c r="C468" s="6"/>
      <c r="D468" s="6"/>
      <c r="E468" s="238"/>
      <c r="F468" s="238"/>
      <c r="FC468" s="243"/>
      <c r="FD468" s="240"/>
      <c r="FE468" s="240"/>
      <c r="FF468" s="240"/>
      <c r="FH468" s="240"/>
      <c r="FI468" s="240"/>
      <c r="FJ468" s="240"/>
      <c r="FK468" s="240"/>
      <c r="FL468" s="240"/>
      <c r="FM468" s="240"/>
      <c r="FN468" s="240"/>
      <c r="FO468" s="240"/>
      <c r="FP468" s="240"/>
      <c r="FQ468" s="240"/>
      <c r="FR468" s="240"/>
      <c r="FS468" s="240"/>
      <c r="FT468" s="240"/>
      <c r="FU468" s="240"/>
      <c r="FV468" s="240"/>
      <c r="FW468" s="240"/>
    </row>
    <row r="469" spans="1:179" s="183" customFormat="1" ht="15.75">
      <c r="A469" s="6"/>
      <c r="B469" s="6"/>
      <c r="C469" s="6"/>
      <c r="D469" s="6"/>
      <c r="E469" s="238"/>
      <c r="F469" s="238"/>
      <c r="FC469" s="243"/>
      <c r="FD469" s="240"/>
      <c r="FE469" s="240"/>
      <c r="FF469" s="240"/>
      <c r="FH469" s="240"/>
      <c r="FI469" s="240"/>
      <c r="FJ469" s="240"/>
      <c r="FK469" s="240"/>
      <c r="FL469" s="240"/>
      <c r="FM469" s="240"/>
      <c r="FN469" s="240"/>
      <c r="FO469" s="240"/>
      <c r="FP469" s="240"/>
      <c r="FQ469" s="240"/>
      <c r="FR469" s="240"/>
      <c r="FS469" s="240"/>
      <c r="FT469" s="240"/>
      <c r="FU469" s="240"/>
      <c r="FV469" s="240"/>
      <c r="FW469" s="240"/>
    </row>
    <row r="470" spans="1:179" s="183" customFormat="1" ht="15.75">
      <c r="A470" s="6"/>
      <c r="B470" s="6"/>
      <c r="C470" s="6"/>
      <c r="D470" s="6"/>
      <c r="E470" s="238"/>
      <c r="F470" s="238"/>
      <c r="FC470" s="243"/>
      <c r="FD470" s="240"/>
      <c r="FE470" s="240"/>
      <c r="FF470" s="240"/>
      <c r="FH470" s="240"/>
      <c r="FI470" s="240"/>
      <c r="FJ470" s="240"/>
      <c r="FK470" s="240"/>
      <c r="FL470" s="240"/>
      <c r="FM470" s="240"/>
      <c r="FN470" s="240"/>
      <c r="FO470" s="240"/>
      <c r="FP470" s="240"/>
      <c r="FQ470" s="240"/>
      <c r="FR470" s="240"/>
      <c r="FS470" s="240"/>
      <c r="FT470" s="240"/>
      <c r="FU470" s="240"/>
      <c r="FV470" s="240"/>
      <c r="FW470" s="240"/>
    </row>
    <row r="471" spans="1:179" s="183" customFormat="1" ht="15.75">
      <c r="A471" s="6"/>
      <c r="B471" s="6"/>
      <c r="C471" s="6"/>
      <c r="D471" s="6"/>
      <c r="E471" s="238"/>
      <c r="F471" s="238"/>
      <c r="FC471" s="243"/>
      <c r="FD471" s="240"/>
      <c r="FE471" s="240"/>
      <c r="FF471" s="240"/>
      <c r="FH471" s="240"/>
      <c r="FI471" s="240"/>
      <c r="FJ471" s="240"/>
      <c r="FK471" s="240"/>
      <c r="FL471" s="240"/>
      <c r="FM471" s="240"/>
      <c r="FN471" s="240"/>
      <c r="FO471" s="240"/>
      <c r="FP471" s="240"/>
      <c r="FQ471" s="240"/>
      <c r="FR471" s="240"/>
      <c r="FS471" s="240"/>
      <c r="FT471" s="240"/>
      <c r="FU471" s="240"/>
      <c r="FV471" s="240"/>
      <c r="FW471" s="240"/>
    </row>
    <row r="472" spans="1:179" s="183" customFormat="1" ht="15.75">
      <c r="A472" s="6"/>
      <c r="B472" s="6"/>
      <c r="C472" s="6"/>
      <c r="D472" s="6"/>
      <c r="E472" s="238"/>
      <c r="F472" s="238"/>
      <c r="FC472" s="243"/>
      <c r="FD472" s="240"/>
      <c r="FE472" s="240"/>
      <c r="FF472" s="240"/>
      <c r="FH472" s="240"/>
      <c r="FI472" s="240"/>
      <c r="FJ472" s="240"/>
      <c r="FK472" s="240"/>
      <c r="FL472" s="240"/>
      <c r="FM472" s="240"/>
      <c r="FN472" s="240"/>
      <c r="FO472" s="240"/>
      <c r="FP472" s="240"/>
      <c r="FQ472" s="240"/>
      <c r="FR472" s="240"/>
      <c r="FS472" s="240"/>
      <c r="FT472" s="240"/>
      <c r="FU472" s="240"/>
      <c r="FV472" s="240"/>
      <c r="FW472" s="240"/>
    </row>
    <row r="473" spans="1:179" s="183" customFormat="1" ht="15.75">
      <c r="A473" s="6"/>
      <c r="B473" s="6"/>
      <c r="C473" s="6"/>
      <c r="D473" s="6"/>
      <c r="E473" s="238"/>
      <c r="F473" s="238"/>
      <c r="FC473" s="243"/>
      <c r="FD473" s="240"/>
      <c r="FE473" s="240"/>
      <c r="FF473" s="240"/>
      <c r="FH473" s="240"/>
      <c r="FI473" s="240"/>
      <c r="FJ473" s="240"/>
      <c r="FK473" s="240"/>
      <c r="FL473" s="240"/>
      <c r="FM473" s="240"/>
      <c r="FN473" s="240"/>
      <c r="FO473" s="240"/>
      <c r="FP473" s="240"/>
      <c r="FQ473" s="240"/>
      <c r="FR473" s="240"/>
      <c r="FS473" s="240"/>
      <c r="FT473" s="240"/>
      <c r="FU473" s="240"/>
      <c r="FV473" s="240"/>
      <c r="FW473" s="240"/>
    </row>
    <row r="474" spans="1:179" s="183" customFormat="1" ht="15.75">
      <c r="A474" s="6"/>
      <c r="B474" s="6"/>
      <c r="C474" s="6"/>
      <c r="D474" s="6"/>
      <c r="E474" s="238"/>
      <c r="F474" s="238"/>
      <c r="FC474" s="243"/>
      <c r="FD474" s="240"/>
      <c r="FE474" s="240"/>
      <c r="FF474" s="240"/>
      <c r="FH474" s="240"/>
      <c r="FI474" s="240"/>
      <c r="FJ474" s="240"/>
      <c r="FK474" s="240"/>
      <c r="FL474" s="240"/>
      <c r="FM474" s="240"/>
      <c r="FN474" s="240"/>
      <c r="FO474" s="240"/>
      <c r="FP474" s="240"/>
      <c r="FQ474" s="240"/>
      <c r="FR474" s="240"/>
      <c r="FS474" s="240"/>
      <c r="FT474" s="240"/>
      <c r="FU474" s="240"/>
      <c r="FV474" s="240"/>
      <c r="FW474" s="240"/>
    </row>
    <row r="475" spans="1:179" s="183" customFormat="1" ht="15.75">
      <c r="A475" s="6"/>
      <c r="B475" s="6"/>
      <c r="C475" s="6"/>
      <c r="D475" s="6"/>
      <c r="E475" s="238"/>
      <c r="F475" s="238"/>
      <c r="FC475" s="243"/>
      <c r="FD475" s="240"/>
      <c r="FE475" s="240"/>
      <c r="FF475" s="240"/>
      <c r="FH475" s="240"/>
      <c r="FI475" s="240"/>
      <c r="FJ475" s="240"/>
      <c r="FK475" s="240"/>
      <c r="FL475" s="240"/>
      <c r="FM475" s="240"/>
      <c r="FN475" s="240"/>
      <c r="FO475" s="240"/>
      <c r="FP475" s="240"/>
      <c r="FQ475" s="240"/>
      <c r="FR475" s="240"/>
      <c r="FS475" s="240"/>
      <c r="FT475" s="240"/>
      <c r="FU475" s="240"/>
      <c r="FV475" s="240"/>
      <c r="FW475" s="240"/>
    </row>
    <row r="476" spans="1:179" s="183" customFormat="1" ht="15.75">
      <c r="A476" s="6"/>
      <c r="B476" s="6"/>
      <c r="C476" s="6"/>
      <c r="D476" s="6"/>
      <c r="E476" s="238"/>
      <c r="F476" s="238"/>
      <c r="FC476" s="243"/>
      <c r="FD476" s="240"/>
      <c r="FE476" s="240"/>
      <c r="FF476" s="240"/>
      <c r="FH476" s="240"/>
      <c r="FI476" s="240"/>
      <c r="FJ476" s="240"/>
      <c r="FK476" s="240"/>
      <c r="FL476" s="240"/>
      <c r="FM476" s="240"/>
      <c r="FN476" s="240"/>
      <c r="FO476" s="240"/>
      <c r="FP476" s="240"/>
      <c r="FQ476" s="240"/>
      <c r="FR476" s="240"/>
      <c r="FS476" s="240"/>
      <c r="FT476" s="240"/>
      <c r="FU476" s="240"/>
      <c r="FV476" s="240"/>
      <c r="FW476" s="240"/>
    </row>
    <row r="477" spans="1:179" s="183" customFormat="1" ht="15.75">
      <c r="A477" s="6"/>
      <c r="B477" s="6"/>
      <c r="C477" s="6"/>
      <c r="D477" s="6"/>
      <c r="E477" s="238"/>
      <c r="F477" s="238"/>
      <c r="FC477" s="243"/>
      <c r="FD477" s="240"/>
      <c r="FE477" s="240"/>
      <c r="FF477" s="240"/>
      <c r="FH477" s="240"/>
      <c r="FI477" s="240"/>
      <c r="FJ477" s="240"/>
      <c r="FK477" s="240"/>
      <c r="FL477" s="240"/>
      <c r="FM477" s="240"/>
      <c r="FN477" s="240"/>
      <c r="FO477" s="240"/>
      <c r="FP477" s="240"/>
      <c r="FQ477" s="240"/>
      <c r="FR477" s="240"/>
      <c r="FS477" s="240"/>
      <c r="FT477" s="240"/>
      <c r="FU477" s="240"/>
      <c r="FV477" s="240"/>
      <c r="FW477" s="240"/>
    </row>
    <row r="478" spans="1:179" s="183" customFormat="1" ht="15.75">
      <c r="A478" s="6"/>
      <c r="B478" s="6"/>
      <c r="C478" s="6"/>
      <c r="D478" s="6"/>
      <c r="E478" s="238"/>
      <c r="F478" s="238"/>
      <c r="FC478" s="243"/>
      <c r="FD478" s="240"/>
      <c r="FE478" s="240"/>
      <c r="FF478" s="240"/>
      <c r="FH478" s="240"/>
      <c r="FI478" s="240"/>
      <c r="FJ478" s="240"/>
      <c r="FK478" s="240"/>
      <c r="FL478" s="240"/>
      <c r="FM478" s="240"/>
      <c r="FN478" s="240"/>
      <c r="FO478" s="240"/>
      <c r="FP478" s="240"/>
      <c r="FQ478" s="240"/>
      <c r="FR478" s="240"/>
      <c r="FS478" s="240"/>
      <c r="FT478" s="240"/>
      <c r="FU478" s="240"/>
      <c r="FV478" s="240"/>
      <c r="FW478" s="240"/>
    </row>
    <row r="479" spans="1:179" s="183" customFormat="1" ht="15.75">
      <c r="A479" s="6"/>
      <c r="B479" s="6"/>
      <c r="C479" s="6"/>
      <c r="D479" s="6"/>
      <c r="E479" s="238"/>
      <c r="F479" s="238"/>
      <c r="FC479" s="243"/>
      <c r="FD479" s="240"/>
      <c r="FE479" s="240"/>
      <c r="FF479" s="240"/>
      <c r="FH479" s="240"/>
      <c r="FI479" s="240"/>
      <c r="FJ479" s="240"/>
      <c r="FK479" s="240"/>
      <c r="FL479" s="240"/>
      <c r="FM479" s="240"/>
      <c r="FN479" s="240"/>
      <c r="FO479" s="240"/>
      <c r="FP479" s="240"/>
      <c r="FQ479" s="240"/>
      <c r="FR479" s="240"/>
      <c r="FS479" s="240"/>
      <c r="FT479" s="240"/>
      <c r="FU479" s="240"/>
      <c r="FV479" s="240"/>
      <c r="FW479" s="240"/>
    </row>
    <row r="480" spans="1:179" s="183" customFormat="1" ht="15.75">
      <c r="A480" s="6"/>
      <c r="B480" s="6"/>
      <c r="C480" s="6"/>
      <c r="D480" s="6"/>
      <c r="E480" s="238"/>
      <c r="F480" s="238"/>
      <c r="FC480" s="243"/>
      <c r="FD480" s="240"/>
      <c r="FE480" s="240"/>
      <c r="FF480" s="240"/>
      <c r="FH480" s="240"/>
      <c r="FI480" s="240"/>
      <c r="FJ480" s="240"/>
      <c r="FK480" s="240"/>
      <c r="FL480" s="240"/>
      <c r="FM480" s="240"/>
      <c r="FN480" s="240"/>
      <c r="FO480" s="240"/>
      <c r="FP480" s="240"/>
      <c r="FQ480" s="240"/>
      <c r="FR480" s="240"/>
      <c r="FS480" s="240"/>
      <c r="FT480" s="240"/>
      <c r="FU480" s="240"/>
      <c r="FV480" s="240"/>
      <c r="FW480" s="240"/>
    </row>
    <row r="481" spans="1:179" s="183" customFormat="1" ht="15.75">
      <c r="A481" s="6"/>
      <c r="B481" s="6"/>
      <c r="C481" s="6"/>
      <c r="D481" s="6"/>
      <c r="E481" s="238"/>
      <c r="F481" s="238"/>
      <c r="FC481" s="243"/>
      <c r="FD481" s="240"/>
      <c r="FE481" s="240"/>
      <c r="FF481" s="240"/>
      <c r="FH481" s="240"/>
      <c r="FI481" s="240"/>
      <c r="FJ481" s="240"/>
      <c r="FK481" s="240"/>
      <c r="FL481" s="240"/>
      <c r="FM481" s="240"/>
      <c r="FN481" s="240"/>
      <c r="FO481" s="240"/>
      <c r="FP481" s="240"/>
      <c r="FQ481" s="240"/>
      <c r="FR481" s="240"/>
      <c r="FS481" s="240"/>
      <c r="FT481" s="240"/>
      <c r="FU481" s="240"/>
      <c r="FV481" s="240"/>
      <c r="FW481" s="240"/>
    </row>
    <row r="482" spans="1:179" s="183" customFormat="1" ht="15.75">
      <c r="A482" s="6"/>
      <c r="B482" s="6"/>
      <c r="C482" s="6"/>
      <c r="D482" s="6"/>
      <c r="E482" s="238"/>
      <c r="F482" s="238"/>
      <c r="FC482" s="243"/>
      <c r="FD482" s="240"/>
      <c r="FE482" s="240"/>
      <c r="FF482" s="240"/>
      <c r="FH482" s="240"/>
      <c r="FI482" s="240"/>
      <c r="FJ482" s="240"/>
      <c r="FK482" s="240"/>
      <c r="FL482" s="240"/>
      <c r="FM482" s="240"/>
      <c r="FN482" s="240"/>
      <c r="FO482" s="240"/>
      <c r="FP482" s="240"/>
      <c r="FQ482" s="240"/>
      <c r="FR482" s="240"/>
      <c r="FS482" s="240"/>
      <c r="FT482" s="240"/>
      <c r="FU482" s="240"/>
      <c r="FV482" s="240"/>
      <c r="FW482" s="240"/>
    </row>
    <row r="483" spans="1:179" s="183" customFormat="1" ht="15.75">
      <c r="A483" s="6"/>
      <c r="B483" s="6"/>
      <c r="C483" s="6"/>
      <c r="D483" s="6"/>
      <c r="E483" s="238"/>
      <c r="F483" s="238"/>
      <c r="FC483" s="243"/>
      <c r="FD483" s="240"/>
      <c r="FE483" s="240"/>
      <c r="FF483" s="240"/>
      <c r="FH483" s="240"/>
      <c r="FI483" s="240"/>
      <c r="FJ483" s="240"/>
      <c r="FK483" s="240"/>
      <c r="FL483" s="240"/>
      <c r="FM483" s="240"/>
      <c r="FN483" s="240"/>
      <c r="FO483" s="240"/>
      <c r="FP483" s="240"/>
      <c r="FQ483" s="240"/>
      <c r="FR483" s="240"/>
      <c r="FS483" s="240"/>
      <c r="FT483" s="240"/>
      <c r="FU483" s="240"/>
      <c r="FV483" s="240"/>
      <c r="FW483" s="240"/>
    </row>
    <row r="484" spans="1:179" s="183" customFormat="1" ht="15.75">
      <c r="A484" s="6"/>
      <c r="B484" s="6"/>
      <c r="C484" s="6"/>
      <c r="D484" s="6"/>
      <c r="E484" s="238"/>
      <c r="F484" s="238"/>
      <c r="FC484" s="243"/>
      <c r="FD484" s="240"/>
      <c r="FE484" s="240"/>
      <c r="FF484" s="240"/>
      <c r="FH484" s="240"/>
      <c r="FI484" s="240"/>
      <c r="FJ484" s="240"/>
      <c r="FK484" s="240"/>
      <c r="FL484" s="240"/>
      <c r="FM484" s="240"/>
      <c r="FN484" s="240"/>
      <c r="FO484" s="240"/>
      <c r="FP484" s="240"/>
      <c r="FQ484" s="240"/>
      <c r="FR484" s="240"/>
      <c r="FS484" s="240"/>
      <c r="FT484" s="240"/>
      <c r="FU484" s="240"/>
      <c r="FV484" s="240"/>
      <c r="FW484" s="240"/>
    </row>
    <row r="485" spans="1:179" s="183" customFormat="1" ht="15.75">
      <c r="A485" s="6"/>
      <c r="B485" s="6"/>
      <c r="C485" s="6"/>
      <c r="D485" s="6"/>
      <c r="E485" s="238"/>
      <c r="F485" s="238"/>
      <c r="FC485" s="243"/>
      <c r="FD485" s="240"/>
      <c r="FE485" s="240"/>
      <c r="FF485" s="240"/>
      <c r="FH485" s="240"/>
      <c r="FI485" s="240"/>
      <c r="FJ485" s="240"/>
      <c r="FK485" s="240"/>
      <c r="FL485" s="240"/>
      <c r="FM485" s="240"/>
      <c r="FN485" s="240"/>
      <c r="FO485" s="240"/>
      <c r="FP485" s="240"/>
      <c r="FQ485" s="240"/>
      <c r="FR485" s="240"/>
      <c r="FS485" s="240"/>
      <c r="FT485" s="240"/>
      <c r="FU485" s="240"/>
      <c r="FV485" s="240"/>
      <c r="FW485" s="240"/>
    </row>
    <row r="486" spans="1:179" s="183" customFormat="1" ht="15.75">
      <c r="A486" s="6"/>
      <c r="B486" s="6"/>
      <c r="C486" s="6"/>
      <c r="D486" s="6"/>
      <c r="E486" s="238"/>
      <c r="F486" s="238"/>
      <c r="FC486" s="243"/>
      <c r="FD486" s="240"/>
      <c r="FE486" s="240"/>
      <c r="FF486" s="240"/>
      <c r="FH486" s="240"/>
      <c r="FI486" s="240"/>
      <c r="FJ486" s="240"/>
      <c r="FK486" s="240"/>
      <c r="FL486" s="240"/>
      <c r="FM486" s="240"/>
      <c r="FN486" s="240"/>
      <c r="FO486" s="240"/>
      <c r="FP486" s="240"/>
      <c r="FQ486" s="240"/>
      <c r="FR486" s="240"/>
      <c r="FS486" s="240"/>
      <c r="FT486" s="240"/>
      <c r="FU486" s="240"/>
      <c r="FV486" s="240"/>
      <c r="FW486" s="240"/>
    </row>
    <row r="487" spans="1:179" s="183" customFormat="1" ht="15.75">
      <c r="A487" s="6"/>
      <c r="B487" s="6"/>
      <c r="C487" s="6"/>
      <c r="D487" s="6"/>
      <c r="E487" s="238"/>
      <c r="F487" s="238"/>
      <c r="FC487" s="243"/>
      <c r="FD487" s="240"/>
      <c r="FE487" s="240"/>
      <c r="FF487" s="240"/>
      <c r="FH487" s="240"/>
      <c r="FI487" s="240"/>
      <c r="FJ487" s="240"/>
      <c r="FK487" s="240"/>
      <c r="FL487" s="240"/>
      <c r="FM487" s="240"/>
      <c r="FN487" s="240"/>
      <c r="FO487" s="240"/>
      <c r="FP487" s="240"/>
      <c r="FQ487" s="240"/>
      <c r="FR487" s="240"/>
      <c r="FS487" s="240"/>
      <c r="FT487" s="240"/>
      <c r="FU487" s="240"/>
      <c r="FV487" s="240"/>
      <c r="FW487" s="240"/>
    </row>
    <row r="488" spans="1:179" s="183" customFormat="1" ht="15.75">
      <c r="A488" s="6"/>
      <c r="B488" s="6"/>
      <c r="C488" s="6"/>
      <c r="D488" s="6"/>
      <c r="E488" s="238"/>
      <c r="F488" s="238"/>
      <c r="FC488" s="243"/>
      <c r="FD488" s="240"/>
      <c r="FE488" s="240"/>
      <c r="FF488" s="240"/>
      <c r="FH488" s="240"/>
      <c r="FI488" s="240"/>
      <c r="FJ488" s="240"/>
      <c r="FK488" s="240"/>
      <c r="FL488" s="240"/>
      <c r="FM488" s="240"/>
      <c r="FN488" s="240"/>
      <c r="FO488" s="240"/>
      <c r="FP488" s="240"/>
      <c r="FQ488" s="240"/>
      <c r="FR488" s="240"/>
      <c r="FS488" s="240"/>
      <c r="FT488" s="240"/>
      <c r="FU488" s="240"/>
      <c r="FV488" s="240"/>
      <c r="FW488" s="240"/>
    </row>
    <row r="489" spans="1:179" s="183" customFormat="1" ht="15.75">
      <c r="A489" s="6"/>
      <c r="B489" s="6"/>
      <c r="C489" s="6"/>
      <c r="D489" s="6"/>
      <c r="E489" s="238"/>
      <c r="F489" s="238"/>
      <c r="FC489" s="243"/>
      <c r="FD489" s="240"/>
      <c r="FE489" s="240"/>
      <c r="FF489" s="240"/>
      <c r="FH489" s="240"/>
      <c r="FI489" s="240"/>
      <c r="FJ489" s="240"/>
      <c r="FK489" s="240"/>
      <c r="FL489" s="240"/>
      <c r="FM489" s="240"/>
      <c r="FN489" s="240"/>
      <c r="FO489" s="240"/>
      <c r="FP489" s="240"/>
      <c r="FQ489" s="240"/>
      <c r="FR489" s="240"/>
      <c r="FS489" s="240"/>
      <c r="FT489" s="240"/>
      <c r="FU489" s="240"/>
      <c r="FV489" s="240"/>
      <c r="FW489" s="240"/>
    </row>
    <row r="490" spans="1:179" s="183" customFormat="1" ht="15.75">
      <c r="A490" s="6"/>
      <c r="B490" s="6"/>
      <c r="C490" s="6"/>
      <c r="D490" s="6"/>
      <c r="E490" s="238"/>
      <c r="F490" s="238"/>
      <c r="FC490" s="243"/>
      <c r="FD490" s="240"/>
      <c r="FE490" s="240"/>
      <c r="FF490" s="240"/>
      <c r="FH490" s="240"/>
      <c r="FI490" s="240"/>
      <c r="FJ490" s="240"/>
      <c r="FK490" s="240"/>
      <c r="FL490" s="240"/>
      <c r="FM490" s="240"/>
      <c r="FN490" s="240"/>
      <c r="FO490" s="240"/>
      <c r="FP490" s="240"/>
      <c r="FQ490" s="240"/>
      <c r="FR490" s="240"/>
      <c r="FS490" s="240"/>
      <c r="FT490" s="240"/>
      <c r="FU490" s="240"/>
      <c r="FV490" s="240"/>
      <c r="FW490" s="240"/>
    </row>
    <row r="491" spans="1:179" s="183" customFormat="1" ht="15.75">
      <c r="A491" s="6"/>
      <c r="B491" s="6"/>
      <c r="C491" s="6"/>
      <c r="D491" s="6"/>
      <c r="E491" s="238"/>
      <c r="F491" s="238"/>
      <c r="FC491" s="243"/>
      <c r="FD491" s="240"/>
      <c r="FE491" s="240"/>
      <c r="FF491" s="240"/>
      <c r="FH491" s="240"/>
      <c r="FI491" s="240"/>
      <c r="FJ491" s="240"/>
      <c r="FK491" s="240"/>
      <c r="FL491" s="240"/>
      <c r="FM491" s="240"/>
      <c r="FN491" s="240"/>
      <c r="FO491" s="240"/>
      <c r="FP491" s="240"/>
      <c r="FQ491" s="240"/>
      <c r="FR491" s="240"/>
      <c r="FS491" s="240"/>
      <c r="FT491" s="240"/>
      <c r="FU491" s="240"/>
      <c r="FV491" s="240"/>
      <c r="FW491" s="240"/>
    </row>
    <row r="492" spans="1:179" s="183" customFormat="1" ht="15.75">
      <c r="A492" s="6"/>
      <c r="B492" s="6"/>
      <c r="C492" s="6"/>
      <c r="D492" s="6"/>
      <c r="E492" s="238"/>
      <c r="F492" s="238"/>
      <c r="FC492" s="243"/>
      <c r="FD492" s="240"/>
      <c r="FE492" s="240"/>
      <c r="FF492" s="240"/>
      <c r="FH492" s="240"/>
      <c r="FI492" s="240"/>
      <c r="FJ492" s="240"/>
      <c r="FK492" s="240"/>
      <c r="FL492" s="240"/>
      <c r="FM492" s="240"/>
      <c r="FN492" s="240"/>
      <c r="FO492" s="240"/>
      <c r="FP492" s="240"/>
      <c r="FQ492" s="240"/>
      <c r="FR492" s="240"/>
      <c r="FS492" s="240"/>
      <c r="FT492" s="240"/>
      <c r="FU492" s="240"/>
      <c r="FV492" s="240"/>
      <c r="FW492" s="240"/>
    </row>
    <row r="493" spans="1:179" s="183" customFormat="1" ht="15.75">
      <c r="A493" s="6"/>
      <c r="B493" s="6"/>
      <c r="C493" s="6"/>
      <c r="D493" s="6"/>
      <c r="E493" s="238"/>
      <c r="F493" s="238"/>
      <c r="FC493" s="243"/>
      <c r="FD493" s="240"/>
      <c r="FE493" s="240"/>
      <c r="FF493" s="240"/>
      <c r="FH493" s="240"/>
      <c r="FI493" s="240"/>
      <c r="FJ493" s="240"/>
      <c r="FK493" s="240"/>
      <c r="FL493" s="240"/>
      <c r="FM493" s="240"/>
      <c r="FN493" s="240"/>
      <c r="FO493" s="240"/>
      <c r="FP493" s="240"/>
      <c r="FQ493" s="240"/>
      <c r="FR493" s="240"/>
      <c r="FS493" s="240"/>
      <c r="FT493" s="240"/>
      <c r="FU493" s="240"/>
      <c r="FV493" s="240"/>
      <c r="FW493" s="240"/>
    </row>
    <row r="494" spans="1:179" s="183" customFormat="1" ht="15.75">
      <c r="A494" s="6"/>
      <c r="B494" s="6"/>
      <c r="C494" s="6"/>
      <c r="D494" s="6"/>
      <c r="E494" s="238"/>
      <c r="F494" s="238"/>
      <c r="FC494" s="243"/>
      <c r="FD494" s="240"/>
      <c r="FE494" s="240"/>
      <c r="FF494" s="240"/>
      <c r="FH494" s="240"/>
      <c r="FI494" s="240"/>
      <c r="FJ494" s="240"/>
      <c r="FK494" s="240"/>
      <c r="FL494" s="240"/>
      <c r="FM494" s="240"/>
      <c r="FN494" s="240"/>
      <c r="FO494" s="240"/>
      <c r="FP494" s="240"/>
      <c r="FQ494" s="240"/>
      <c r="FR494" s="240"/>
      <c r="FS494" s="240"/>
      <c r="FT494" s="240"/>
      <c r="FU494" s="240"/>
      <c r="FV494" s="240"/>
      <c r="FW494" s="240"/>
    </row>
    <row r="495" spans="1:179" s="183" customFormat="1" ht="15.75">
      <c r="A495" s="6"/>
      <c r="B495" s="6"/>
      <c r="C495" s="6"/>
      <c r="D495" s="6"/>
      <c r="E495" s="238"/>
      <c r="F495" s="238"/>
      <c r="FC495" s="243"/>
      <c r="FD495" s="240"/>
      <c r="FE495" s="240"/>
      <c r="FF495" s="240"/>
      <c r="FH495" s="240"/>
      <c r="FI495" s="240"/>
      <c r="FJ495" s="240"/>
      <c r="FK495" s="240"/>
      <c r="FL495" s="240"/>
      <c r="FM495" s="240"/>
      <c r="FN495" s="240"/>
      <c r="FO495" s="240"/>
      <c r="FP495" s="240"/>
      <c r="FQ495" s="240"/>
      <c r="FR495" s="240"/>
      <c r="FS495" s="240"/>
      <c r="FT495" s="240"/>
      <c r="FU495" s="240"/>
      <c r="FV495" s="240"/>
      <c r="FW495" s="240"/>
    </row>
    <row r="496" spans="1:179" s="183" customFormat="1" ht="15.75">
      <c r="A496" s="6"/>
      <c r="B496" s="6"/>
      <c r="C496" s="6"/>
      <c r="D496" s="6"/>
      <c r="E496" s="238"/>
      <c r="F496" s="238"/>
      <c r="FC496" s="243"/>
      <c r="FD496" s="240"/>
      <c r="FE496" s="240"/>
      <c r="FF496" s="240"/>
      <c r="FH496" s="240"/>
      <c r="FI496" s="240"/>
      <c r="FJ496" s="240"/>
      <c r="FK496" s="240"/>
      <c r="FL496" s="240"/>
      <c r="FM496" s="240"/>
      <c r="FN496" s="240"/>
      <c r="FO496" s="240"/>
      <c r="FP496" s="240"/>
      <c r="FQ496" s="240"/>
      <c r="FR496" s="240"/>
      <c r="FS496" s="240"/>
      <c r="FT496" s="240"/>
      <c r="FU496" s="240"/>
      <c r="FV496" s="240"/>
      <c r="FW496" s="240"/>
    </row>
    <row r="497" spans="1:179" s="183" customFormat="1" ht="15.75">
      <c r="A497" s="6"/>
      <c r="B497" s="6"/>
      <c r="C497" s="6"/>
      <c r="D497" s="6"/>
      <c r="E497" s="238"/>
      <c r="F497" s="238"/>
      <c r="FC497" s="243"/>
      <c r="FD497" s="240"/>
      <c r="FE497" s="240"/>
      <c r="FF497" s="240"/>
      <c r="FH497" s="240"/>
      <c r="FI497" s="240"/>
      <c r="FJ497" s="240"/>
      <c r="FK497" s="240"/>
      <c r="FL497" s="240"/>
      <c r="FM497" s="240"/>
      <c r="FN497" s="240"/>
      <c r="FO497" s="240"/>
      <c r="FP497" s="240"/>
      <c r="FQ497" s="240"/>
      <c r="FR497" s="240"/>
      <c r="FS497" s="240"/>
      <c r="FT497" s="240"/>
      <c r="FU497" s="240"/>
      <c r="FV497" s="240"/>
      <c r="FW497" s="240"/>
    </row>
    <row r="498" spans="1:179" s="183" customFormat="1" ht="15.75">
      <c r="A498" s="6"/>
      <c r="B498" s="6"/>
      <c r="C498" s="6"/>
      <c r="D498" s="6"/>
      <c r="E498" s="238"/>
      <c r="F498" s="238"/>
      <c r="FC498" s="243"/>
      <c r="FD498" s="240"/>
      <c r="FE498" s="240"/>
      <c r="FF498" s="240"/>
      <c r="FH498" s="240"/>
      <c r="FI498" s="240"/>
      <c r="FJ498" s="240"/>
      <c r="FK498" s="240"/>
      <c r="FL498" s="240"/>
      <c r="FM498" s="240"/>
      <c r="FN498" s="240"/>
      <c r="FO498" s="240"/>
      <c r="FP498" s="240"/>
      <c r="FQ498" s="240"/>
      <c r="FR498" s="240"/>
      <c r="FS498" s="240"/>
      <c r="FT498" s="240"/>
      <c r="FU498" s="240"/>
      <c r="FV498" s="240"/>
      <c r="FW498" s="240"/>
    </row>
    <row r="499" spans="1:179" s="183" customFormat="1" ht="15.75">
      <c r="A499" s="6"/>
      <c r="B499" s="6"/>
      <c r="C499" s="6"/>
      <c r="D499" s="6"/>
      <c r="E499" s="238"/>
      <c r="F499" s="238"/>
      <c r="FC499" s="243"/>
      <c r="FD499" s="240"/>
      <c r="FE499" s="240"/>
      <c r="FF499" s="240"/>
      <c r="FH499" s="240"/>
      <c r="FI499" s="240"/>
      <c r="FJ499" s="240"/>
      <c r="FK499" s="240"/>
      <c r="FL499" s="240"/>
      <c r="FM499" s="240"/>
      <c r="FN499" s="240"/>
      <c r="FO499" s="240"/>
      <c r="FP499" s="240"/>
      <c r="FQ499" s="240"/>
      <c r="FR499" s="240"/>
      <c r="FS499" s="240"/>
      <c r="FT499" s="240"/>
      <c r="FU499" s="240"/>
      <c r="FV499" s="240"/>
      <c r="FW499" s="240"/>
    </row>
    <row r="500" spans="1:179" s="183" customFormat="1" ht="15.75">
      <c r="A500" s="6"/>
      <c r="B500" s="6"/>
      <c r="C500" s="6"/>
      <c r="D500" s="6"/>
      <c r="E500" s="238"/>
      <c r="F500" s="238"/>
      <c r="FC500" s="243"/>
      <c r="FD500" s="240"/>
      <c r="FE500" s="240"/>
      <c r="FF500" s="240"/>
      <c r="FH500" s="240"/>
      <c r="FI500" s="240"/>
      <c r="FJ500" s="240"/>
      <c r="FK500" s="240"/>
      <c r="FL500" s="240"/>
      <c r="FM500" s="240"/>
      <c r="FN500" s="240"/>
      <c r="FO500" s="240"/>
      <c r="FP500" s="240"/>
      <c r="FQ500" s="240"/>
      <c r="FR500" s="240"/>
      <c r="FS500" s="240"/>
      <c r="FT500" s="240"/>
      <c r="FU500" s="240"/>
      <c r="FV500" s="240"/>
      <c r="FW500" s="240"/>
    </row>
    <row r="501" spans="1:179" s="183" customFormat="1" ht="15.75">
      <c r="A501" s="6"/>
      <c r="B501" s="6"/>
      <c r="C501" s="6"/>
      <c r="D501" s="6"/>
      <c r="E501" s="238"/>
      <c r="F501" s="238"/>
      <c r="FC501" s="243"/>
      <c r="FD501" s="240"/>
      <c r="FE501" s="240"/>
      <c r="FF501" s="240"/>
      <c r="FH501" s="240"/>
      <c r="FI501" s="240"/>
      <c r="FJ501" s="240"/>
      <c r="FK501" s="240"/>
      <c r="FL501" s="240"/>
      <c r="FM501" s="240"/>
      <c r="FN501" s="240"/>
      <c r="FO501" s="240"/>
      <c r="FP501" s="240"/>
      <c r="FQ501" s="240"/>
      <c r="FR501" s="240"/>
      <c r="FS501" s="240"/>
      <c r="FT501" s="240"/>
      <c r="FU501" s="240"/>
      <c r="FV501" s="240"/>
      <c r="FW501" s="240"/>
    </row>
    <row r="502" spans="1:179" s="183" customFormat="1" ht="15.75">
      <c r="A502" s="6"/>
      <c r="B502" s="6"/>
      <c r="C502" s="6"/>
      <c r="D502" s="6"/>
      <c r="E502" s="238"/>
      <c r="F502" s="238"/>
      <c r="FC502" s="243"/>
      <c r="FD502" s="240"/>
      <c r="FE502" s="240"/>
      <c r="FF502" s="240"/>
      <c r="FH502" s="240"/>
      <c r="FI502" s="240"/>
      <c r="FJ502" s="240"/>
      <c r="FK502" s="240"/>
      <c r="FL502" s="240"/>
      <c r="FM502" s="240"/>
      <c r="FN502" s="240"/>
      <c r="FO502" s="240"/>
      <c r="FP502" s="240"/>
      <c r="FQ502" s="240"/>
      <c r="FR502" s="240"/>
      <c r="FS502" s="240"/>
      <c r="FT502" s="240"/>
      <c r="FU502" s="240"/>
      <c r="FV502" s="240"/>
      <c r="FW502" s="240"/>
    </row>
    <row r="503" spans="1:179" s="183" customFormat="1" ht="15.75">
      <c r="A503" s="6"/>
      <c r="B503" s="6"/>
      <c r="C503" s="6"/>
      <c r="D503" s="6"/>
      <c r="E503" s="238"/>
      <c r="F503" s="238"/>
      <c r="FC503" s="243"/>
      <c r="FD503" s="240"/>
      <c r="FE503" s="240"/>
      <c r="FF503" s="240"/>
      <c r="FH503" s="240"/>
      <c r="FI503" s="240"/>
      <c r="FJ503" s="240"/>
      <c r="FK503" s="240"/>
      <c r="FL503" s="240"/>
      <c r="FM503" s="240"/>
      <c r="FN503" s="240"/>
      <c r="FO503" s="240"/>
      <c r="FP503" s="240"/>
      <c r="FQ503" s="240"/>
      <c r="FR503" s="240"/>
      <c r="FS503" s="240"/>
      <c r="FT503" s="240"/>
      <c r="FU503" s="240"/>
      <c r="FV503" s="240"/>
      <c r="FW503" s="240"/>
    </row>
    <row r="504" spans="1:179" s="183" customFormat="1" ht="15.75">
      <c r="A504" s="6"/>
      <c r="B504" s="6"/>
      <c r="C504" s="6"/>
      <c r="D504" s="6"/>
      <c r="E504" s="238"/>
      <c r="F504" s="238"/>
      <c r="FC504" s="243"/>
      <c r="FD504" s="240"/>
      <c r="FE504" s="240"/>
      <c r="FF504" s="240"/>
      <c r="FH504" s="240"/>
      <c r="FI504" s="240"/>
      <c r="FJ504" s="240"/>
      <c r="FK504" s="240"/>
      <c r="FL504" s="240"/>
      <c r="FM504" s="240"/>
      <c r="FN504" s="240"/>
      <c r="FO504" s="240"/>
      <c r="FP504" s="240"/>
      <c r="FQ504" s="240"/>
      <c r="FR504" s="240"/>
      <c r="FS504" s="240"/>
      <c r="FT504" s="240"/>
      <c r="FU504" s="240"/>
      <c r="FV504" s="240"/>
      <c r="FW504" s="240"/>
    </row>
    <row r="505" spans="1:179" s="183" customFormat="1" ht="15.75">
      <c r="A505" s="6"/>
      <c r="B505" s="6"/>
      <c r="C505" s="6"/>
      <c r="D505" s="6"/>
      <c r="E505" s="238"/>
      <c r="F505" s="238"/>
      <c r="FC505" s="243"/>
      <c r="FD505" s="240"/>
      <c r="FE505" s="240"/>
      <c r="FF505" s="240"/>
      <c r="FH505" s="240"/>
      <c r="FI505" s="240"/>
      <c r="FJ505" s="240"/>
      <c r="FK505" s="240"/>
      <c r="FL505" s="240"/>
      <c r="FM505" s="240"/>
      <c r="FN505" s="240"/>
      <c r="FO505" s="240"/>
      <c r="FP505" s="240"/>
      <c r="FQ505" s="240"/>
      <c r="FR505" s="240"/>
      <c r="FS505" s="240"/>
      <c r="FT505" s="240"/>
      <c r="FU505" s="240"/>
      <c r="FV505" s="240"/>
      <c r="FW505" s="240"/>
    </row>
    <row r="506" spans="1:179" s="183" customFormat="1" ht="15.75">
      <c r="A506" s="6"/>
      <c r="B506" s="6"/>
      <c r="C506" s="6"/>
      <c r="D506" s="6"/>
      <c r="E506" s="238"/>
      <c r="F506" s="238"/>
      <c r="FC506" s="243"/>
      <c r="FD506" s="240"/>
      <c r="FE506" s="240"/>
      <c r="FF506" s="240"/>
      <c r="FH506" s="240"/>
      <c r="FI506" s="240"/>
      <c r="FJ506" s="240"/>
      <c r="FK506" s="240"/>
      <c r="FL506" s="240"/>
      <c r="FM506" s="240"/>
      <c r="FN506" s="240"/>
      <c r="FO506" s="240"/>
      <c r="FP506" s="240"/>
      <c r="FQ506" s="240"/>
      <c r="FR506" s="240"/>
      <c r="FS506" s="240"/>
      <c r="FT506" s="240"/>
      <c r="FU506" s="240"/>
      <c r="FV506" s="240"/>
      <c r="FW506" s="240"/>
    </row>
    <row r="507" spans="1:179" s="183" customFormat="1" ht="15.75">
      <c r="A507" s="6"/>
      <c r="B507" s="6"/>
      <c r="C507" s="6"/>
      <c r="D507" s="6"/>
      <c r="E507" s="238"/>
      <c r="F507" s="238"/>
      <c r="FC507" s="243"/>
      <c r="FD507" s="240"/>
      <c r="FE507" s="240"/>
      <c r="FF507" s="240"/>
      <c r="FH507" s="240"/>
      <c r="FI507" s="240"/>
      <c r="FJ507" s="240"/>
      <c r="FK507" s="240"/>
      <c r="FL507" s="240"/>
      <c r="FM507" s="240"/>
      <c r="FN507" s="240"/>
      <c r="FO507" s="240"/>
      <c r="FP507" s="240"/>
      <c r="FQ507" s="240"/>
      <c r="FR507" s="240"/>
      <c r="FS507" s="240"/>
      <c r="FT507" s="240"/>
      <c r="FU507" s="240"/>
      <c r="FV507" s="240"/>
      <c r="FW507" s="240"/>
    </row>
    <row r="508" spans="1:179" s="183" customFormat="1" ht="15.75">
      <c r="A508" s="6"/>
      <c r="B508" s="6"/>
      <c r="C508" s="6"/>
      <c r="D508" s="6"/>
      <c r="E508" s="238"/>
      <c r="F508" s="238"/>
      <c r="FC508" s="243"/>
      <c r="FD508" s="240"/>
      <c r="FE508" s="240"/>
      <c r="FF508" s="240"/>
      <c r="FH508" s="240"/>
      <c r="FI508" s="240"/>
      <c r="FJ508" s="240"/>
      <c r="FK508" s="240"/>
      <c r="FL508" s="240"/>
      <c r="FM508" s="240"/>
      <c r="FN508" s="240"/>
      <c r="FO508" s="240"/>
      <c r="FP508" s="240"/>
      <c r="FQ508" s="240"/>
      <c r="FR508" s="240"/>
      <c r="FS508" s="240"/>
      <c r="FT508" s="240"/>
      <c r="FU508" s="240"/>
      <c r="FV508" s="240"/>
      <c r="FW508" s="240"/>
    </row>
    <row r="509" spans="1:179" s="183" customFormat="1" ht="15.75">
      <c r="A509" s="6"/>
      <c r="B509" s="6"/>
      <c r="C509" s="6"/>
      <c r="D509" s="6"/>
      <c r="E509" s="238"/>
      <c r="F509" s="238"/>
      <c r="FC509" s="243"/>
      <c r="FD509" s="240"/>
      <c r="FE509" s="240"/>
      <c r="FF509" s="240"/>
      <c r="FH509" s="240"/>
      <c r="FI509" s="240"/>
      <c r="FJ509" s="240"/>
      <c r="FK509" s="240"/>
      <c r="FL509" s="240"/>
      <c r="FM509" s="240"/>
      <c r="FN509" s="240"/>
      <c r="FO509" s="240"/>
      <c r="FP509" s="240"/>
      <c r="FQ509" s="240"/>
      <c r="FR509" s="240"/>
      <c r="FS509" s="240"/>
      <c r="FT509" s="240"/>
      <c r="FU509" s="240"/>
      <c r="FV509" s="240"/>
      <c r="FW509" s="240"/>
    </row>
    <row r="510" spans="1:179" s="183" customFormat="1" ht="15.75">
      <c r="A510" s="6"/>
      <c r="B510" s="6"/>
      <c r="C510" s="6"/>
      <c r="D510" s="6"/>
      <c r="E510" s="238"/>
      <c r="F510" s="238"/>
      <c r="FC510" s="243"/>
      <c r="FD510" s="240"/>
      <c r="FE510" s="240"/>
      <c r="FF510" s="240"/>
      <c r="FH510" s="240"/>
      <c r="FI510" s="240"/>
      <c r="FJ510" s="240"/>
      <c r="FK510" s="240"/>
      <c r="FL510" s="240"/>
      <c r="FM510" s="240"/>
      <c r="FN510" s="240"/>
      <c r="FO510" s="240"/>
      <c r="FP510" s="240"/>
      <c r="FQ510" s="240"/>
      <c r="FR510" s="240"/>
      <c r="FS510" s="240"/>
      <c r="FT510" s="240"/>
      <c r="FU510" s="240"/>
      <c r="FV510" s="240"/>
      <c r="FW510" s="240"/>
    </row>
    <row r="511" spans="1:179" s="183" customFormat="1" ht="15.75">
      <c r="A511" s="6"/>
      <c r="B511" s="6"/>
      <c r="C511" s="6"/>
      <c r="D511" s="6"/>
      <c r="E511" s="238"/>
      <c r="F511" s="238"/>
      <c r="FC511" s="243"/>
      <c r="FD511" s="240"/>
      <c r="FE511" s="240"/>
      <c r="FF511" s="240"/>
      <c r="FH511" s="240"/>
      <c r="FI511" s="240"/>
      <c r="FJ511" s="240"/>
      <c r="FK511" s="240"/>
      <c r="FL511" s="240"/>
      <c r="FM511" s="240"/>
      <c r="FN511" s="240"/>
      <c r="FO511" s="240"/>
      <c r="FP511" s="240"/>
      <c r="FQ511" s="240"/>
      <c r="FR511" s="240"/>
      <c r="FS511" s="240"/>
      <c r="FT511" s="240"/>
      <c r="FU511" s="240"/>
      <c r="FV511" s="240"/>
      <c r="FW511" s="240"/>
    </row>
    <row r="512" spans="1:179" s="183" customFormat="1" ht="15.75">
      <c r="A512" s="6"/>
      <c r="B512" s="6"/>
      <c r="C512" s="6"/>
      <c r="D512" s="6"/>
      <c r="E512" s="238"/>
      <c r="F512" s="238"/>
      <c r="FC512" s="243"/>
      <c r="FD512" s="240"/>
      <c r="FE512" s="240"/>
      <c r="FF512" s="240"/>
      <c r="FH512" s="240"/>
      <c r="FI512" s="240"/>
      <c r="FJ512" s="240"/>
      <c r="FK512" s="240"/>
      <c r="FL512" s="240"/>
      <c r="FM512" s="240"/>
      <c r="FN512" s="240"/>
      <c r="FO512" s="240"/>
      <c r="FP512" s="240"/>
      <c r="FQ512" s="240"/>
      <c r="FR512" s="240"/>
      <c r="FS512" s="240"/>
      <c r="FT512" s="240"/>
      <c r="FU512" s="240"/>
      <c r="FV512" s="240"/>
      <c r="FW512" s="240"/>
    </row>
    <row r="513" spans="1:179" s="183" customFormat="1" ht="15.75">
      <c r="A513" s="6"/>
      <c r="B513" s="6"/>
      <c r="C513" s="6"/>
      <c r="D513" s="6"/>
      <c r="E513" s="238"/>
      <c r="F513" s="238"/>
      <c r="FC513" s="243"/>
      <c r="FD513" s="240"/>
      <c r="FE513" s="240"/>
      <c r="FF513" s="240"/>
      <c r="FH513" s="240"/>
      <c r="FI513" s="240"/>
      <c r="FJ513" s="240"/>
      <c r="FK513" s="240"/>
      <c r="FL513" s="240"/>
      <c r="FM513" s="240"/>
      <c r="FN513" s="240"/>
      <c r="FO513" s="240"/>
      <c r="FP513" s="240"/>
      <c r="FQ513" s="240"/>
      <c r="FR513" s="240"/>
      <c r="FS513" s="240"/>
      <c r="FT513" s="240"/>
      <c r="FU513" s="240"/>
      <c r="FV513" s="240"/>
      <c r="FW513" s="240"/>
    </row>
    <row r="514" spans="1:179" s="183" customFormat="1" ht="15.75">
      <c r="A514" s="6"/>
      <c r="B514" s="6"/>
      <c r="C514" s="6"/>
      <c r="D514" s="6"/>
      <c r="E514" s="238"/>
      <c r="F514" s="238"/>
      <c r="FC514" s="243"/>
      <c r="FD514" s="240"/>
      <c r="FE514" s="240"/>
      <c r="FF514" s="240"/>
      <c r="FH514" s="240"/>
      <c r="FI514" s="240"/>
      <c r="FJ514" s="240"/>
      <c r="FK514" s="240"/>
      <c r="FL514" s="240"/>
      <c r="FM514" s="240"/>
      <c r="FN514" s="240"/>
      <c r="FO514" s="240"/>
      <c r="FP514" s="240"/>
      <c r="FQ514" s="240"/>
      <c r="FR514" s="240"/>
      <c r="FS514" s="240"/>
      <c r="FT514" s="240"/>
      <c r="FU514" s="240"/>
      <c r="FV514" s="240"/>
      <c r="FW514" s="240"/>
    </row>
    <row r="515" spans="1:179" s="183" customFormat="1" ht="15.75">
      <c r="A515" s="6"/>
      <c r="B515" s="6"/>
      <c r="C515" s="6"/>
      <c r="D515" s="6"/>
      <c r="E515" s="238"/>
      <c r="F515" s="238"/>
      <c r="FC515" s="243"/>
      <c r="FD515" s="240"/>
      <c r="FE515" s="240"/>
      <c r="FF515" s="240"/>
      <c r="FH515" s="240"/>
      <c r="FI515" s="240"/>
      <c r="FJ515" s="240"/>
      <c r="FK515" s="240"/>
      <c r="FL515" s="240"/>
      <c r="FM515" s="240"/>
      <c r="FN515" s="240"/>
      <c r="FO515" s="240"/>
      <c r="FP515" s="240"/>
      <c r="FQ515" s="240"/>
      <c r="FR515" s="240"/>
      <c r="FS515" s="240"/>
      <c r="FT515" s="240"/>
      <c r="FU515" s="240"/>
      <c r="FV515" s="240"/>
      <c r="FW515" s="240"/>
    </row>
    <row r="516" spans="1:179" s="183" customFormat="1" ht="15.75">
      <c r="A516" s="6"/>
      <c r="B516" s="6"/>
      <c r="C516" s="6"/>
      <c r="D516" s="6"/>
      <c r="E516" s="238"/>
      <c r="F516" s="238"/>
      <c r="FC516" s="243"/>
      <c r="FD516" s="240"/>
      <c r="FE516" s="240"/>
      <c r="FF516" s="240"/>
      <c r="FH516" s="240"/>
      <c r="FI516" s="240"/>
      <c r="FJ516" s="240"/>
      <c r="FK516" s="240"/>
      <c r="FL516" s="240"/>
      <c r="FM516" s="240"/>
      <c r="FN516" s="240"/>
      <c r="FO516" s="240"/>
      <c r="FP516" s="240"/>
      <c r="FQ516" s="240"/>
      <c r="FR516" s="240"/>
      <c r="FS516" s="240"/>
      <c r="FT516" s="240"/>
      <c r="FU516" s="240"/>
      <c r="FV516" s="240"/>
      <c r="FW516" s="240"/>
    </row>
    <row r="517" spans="1:179" s="183" customFormat="1" ht="15.75">
      <c r="A517" s="6"/>
      <c r="B517" s="6"/>
      <c r="C517" s="6"/>
      <c r="D517" s="6"/>
      <c r="E517" s="238"/>
      <c r="F517" s="238"/>
      <c r="FC517" s="243"/>
      <c r="FD517" s="240"/>
      <c r="FE517" s="240"/>
      <c r="FF517" s="240"/>
      <c r="FH517" s="240"/>
      <c r="FI517" s="240"/>
      <c r="FJ517" s="240"/>
      <c r="FK517" s="240"/>
      <c r="FL517" s="240"/>
      <c r="FM517" s="240"/>
      <c r="FN517" s="240"/>
      <c r="FO517" s="240"/>
      <c r="FP517" s="240"/>
      <c r="FQ517" s="240"/>
      <c r="FR517" s="240"/>
      <c r="FS517" s="240"/>
      <c r="FT517" s="240"/>
      <c r="FU517" s="240"/>
      <c r="FV517" s="240"/>
      <c r="FW517" s="240"/>
    </row>
    <row r="518" spans="1:179" s="183" customFormat="1" ht="15.75">
      <c r="A518" s="6"/>
      <c r="B518" s="6"/>
      <c r="C518" s="6"/>
      <c r="D518" s="6"/>
      <c r="E518" s="238"/>
      <c r="F518" s="238"/>
      <c r="FC518" s="243"/>
      <c r="FD518" s="240"/>
      <c r="FE518" s="240"/>
      <c r="FF518" s="240"/>
      <c r="FH518" s="240"/>
      <c r="FI518" s="240"/>
      <c r="FJ518" s="240"/>
      <c r="FK518" s="240"/>
      <c r="FL518" s="240"/>
      <c r="FM518" s="240"/>
      <c r="FN518" s="240"/>
      <c r="FO518" s="240"/>
      <c r="FP518" s="240"/>
      <c r="FQ518" s="240"/>
      <c r="FR518" s="240"/>
      <c r="FS518" s="240"/>
      <c r="FT518" s="240"/>
      <c r="FU518" s="240"/>
      <c r="FV518" s="240"/>
      <c r="FW518" s="240"/>
    </row>
    <row r="519" spans="1:179" s="183" customFormat="1" ht="15.75">
      <c r="A519" s="6"/>
      <c r="B519" s="6"/>
      <c r="C519" s="6"/>
      <c r="D519" s="6"/>
      <c r="E519" s="238"/>
      <c r="F519" s="238"/>
      <c r="FC519" s="243"/>
      <c r="FD519" s="240"/>
      <c r="FE519" s="240"/>
      <c r="FF519" s="240"/>
      <c r="FH519" s="240"/>
      <c r="FI519" s="240"/>
      <c r="FJ519" s="240"/>
      <c r="FK519" s="240"/>
      <c r="FL519" s="240"/>
      <c r="FM519" s="240"/>
      <c r="FN519" s="240"/>
      <c r="FO519" s="240"/>
      <c r="FP519" s="240"/>
      <c r="FQ519" s="240"/>
      <c r="FR519" s="240"/>
      <c r="FS519" s="240"/>
      <c r="FT519" s="240"/>
      <c r="FU519" s="240"/>
      <c r="FV519" s="240"/>
      <c r="FW519" s="240"/>
    </row>
    <row r="520" spans="1:179" s="183" customFormat="1" ht="15.75">
      <c r="A520" s="6"/>
      <c r="B520" s="6"/>
      <c r="C520" s="6"/>
      <c r="D520" s="6"/>
      <c r="E520" s="238"/>
      <c r="F520" s="238"/>
      <c r="FC520" s="243"/>
      <c r="FD520" s="240"/>
      <c r="FE520" s="240"/>
      <c r="FF520" s="240"/>
      <c r="FH520" s="240"/>
      <c r="FI520" s="240"/>
      <c r="FJ520" s="240"/>
      <c r="FK520" s="240"/>
      <c r="FL520" s="240"/>
      <c r="FM520" s="240"/>
      <c r="FN520" s="240"/>
      <c r="FO520" s="240"/>
      <c r="FP520" s="240"/>
      <c r="FQ520" s="240"/>
      <c r="FR520" s="240"/>
      <c r="FS520" s="240"/>
      <c r="FT520" s="240"/>
      <c r="FU520" s="240"/>
      <c r="FV520" s="240"/>
      <c r="FW520" s="240"/>
    </row>
    <row r="521" spans="1:179" s="183" customFormat="1" ht="15.75">
      <c r="A521" s="6"/>
      <c r="B521" s="6"/>
      <c r="C521" s="6"/>
      <c r="D521" s="6"/>
      <c r="E521" s="238"/>
      <c r="F521" s="238"/>
      <c r="FC521" s="243"/>
      <c r="FD521" s="240"/>
      <c r="FE521" s="240"/>
      <c r="FF521" s="240"/>
      <c r="FH521" s="240"/>
      <c r="FI521" s="240"/>
      <c r="FJ521" s="240"/>
      <c r="FK521" s="240"/>
      <c r="FL521" s="240"/>
      <c r="FM521" s="240"/>
      <c r="FN521" s="240"/>
      <c r="FO521" s="240"/>
      <c r="FP521" s="240"/>
      <c r="FQ521" s="240"/>
      <c r="FR521" s="240"/>
      <c r="FS521" s="240"/>
      <c r="FT521" s="240"/>
      <c r="FU521" s="240"/>
      <c r="FV521" s="240"/>
      <c r="FW521" s="240"/>
    </row>
    <row r="522" spans="1:179" s="183" customFormat="1" ht="15.75">
      <c r="A522" s="6"/>
      <c r="B522" s="6"/>
      <c r="C522" s="6"/>
      <c r="D522" s="6"/>
      <c r="E522" s="238"/>
      <c r="F522" s="238"/>
      <c r="FC522" s="243"/>
      <c r="FD522" s="240"/>
      <c r="FE522" s="240"/>
      <c r="FF522" s="240"/>
      <c r="FH522" s="240"/>
      <c r="FI522" s="240"/>
      <c r="FJ522" s="240"/>
      <c r="FK522" s="240"/>
      <c r="FL522" s="240"/>
      <c r="FM522" s="240"/>
      <c r="FN522" s="240"/>
      <c r="FO522" s="240"/>
      <c r="FP522" s="240"/>
      <c r="FQ522" s="240"/>
      <c r="FR522" s="240"/>
      <c r="FS522" s="240"/>
      <c r="FT522" s="240"/>
      <c r="FU522" s="240"/>
      <c r="FV522" s="240"/>
      <c r="FW522" s="240"/>
    </row>
    <row r="523" spans="1:179" s="183" customFormat="1" ht="15.75">
      <c r="A523" s="6"/>
      <c r="B523" s="6"/>
      <c r="C523" s="6"/>
      <c r="D523" s="6"/>
      <c r="E523" s="238"/>
      <c r="F523" s="238"/>
      <c r="FC523" s="243"/>
      <c r="FD523" s="240"/>
      <c r="FE523" s="240"/>
      <c r="FF523" s="240"/>
      <c r="FH523" s="240"/>
      <c r="FI523" s="240"/>
      <c r="FJ523" s="240"/>
      <c r="FK523" s="240"/>
      <c r="FL523" s="240"/>
      <c r="FM523" s="240"/>
      <c r="FN523" s="240"/>
      <c r="FO523" s="240"/>
      <c r="FP523" s="240"/>
      <c r="FQ523" s="240"/>
      <c r="FR523" s="240"/>
      <c r="FS523" s="240"/>
      <c r="FT523" s="240"/>
      <c r="FU523" s="240"/>
      <c r="FV523" s="240"/>
      <c r="FW523" s="240"/>
    </row>
    <row r="524" spans="1:179" s="183" customFormat="1" ht="15.75">
      <c r="A524" s="6"/>
      <c r="B524" s="6"/>
      <c r="C524" s="6"/>
      <c r="D524" s="6"/>
      <c r="E524" s="238"/>
      <c r="F524" s="238"/>
      <c r="FC524" s="243"/>
      <c r="FD524" s="240"/>
      <c r="FE524" s="240"/>
      <c r="FF524" s="240"/>
      <c r="FH524" s="240"/>
      <c r="FI524" s="240"/>
      <c r="FJ524" s="240"/>
      <c r="FK524" s="240"/>
      <c r="FL524" s="240"/>
      <c r="FM524" s="240"/>
      <c r="FN524" s="240"/>
      <c r="FO524" s="240"/>
      <c r="FP524" s="240"/>
      <c r="FQ524" s="240"/>
      <c r="FR524" s="240"/>
      <c r="FS524" s="240"/>
      <c r="FT524" s="240"/>
      <c r="FU524" s="240"/>
      <c r="FV524" s="240"/>
      <c r="FW524" s="240"/>
    </row>
    <row r="525" spans="1:179" s="183" customFormat="1" ht="15.75">
      <c r="A525" s="6"/>
      <c r="B525" s="6"/>
      <c r="C525" s="6"/>
      <c r="D525" s="6"/>
      <c r="E525" s="238"/>
      <c r="F525" s="238"/>
      <c r="FC525" s="243"/>
      <c r="FD525" s="240"/>
      <c r="FE525" s="240"/>
      <c r="FF525" s="240"/>
      <c r="FH525" s="240"/>
      <c r="FI525" s="240"/>
      <c r="FJ525" s="240"/>
      <c r="FK525" s="240"/>
      <c r="FL525" s="240"/>
      <c r="FM525" s="240"/>
      <c r="FN525" s="240"/>
      <c r="FO525" s="240"/>
      <c r="FP525" s="240"/>
      <c r="FQ525" s="240"/>
      <c r="FR525" s="240"/>
      <c r="FS525" s="240"/>
      <c r="FT525" s="240"/>
      <c r="FU525" s="240"/>
      <c r="FV525" s="240"/>
      <c r="FW525" s="240"/>
    </row>
    <row r="526" spans="1:179" s="183" customFormat="1" ht="15.75">
      <c r="A526" s="6"/>
      <c r="B526" s="6"/>
      <c r="C526" s="6"/>
      <c r="D526" s="6"/>
      <c r="E526" s="238"/>
      <c r="F526" s="238"/>
      <c r="FC526" s="243"/>
      <c r="FD526" s="240"/>
      <c r="FE526" s="240"/>
      <c r="FF526" s="240"/>
      <c r="FH526" s="240"/>
      <c r="FI526" s="240"/>
      <c r="FJ526" s="240"/>
      <c r="FK526" s="240"/>
      <c r="FL526" s="240"/>
      <c r="FM526" s="240"/>
      <c r="FN526" s="240"/>
      <c r="FO526" s="240"/>
      <c r="FP526" s="240"/>
      <c r="FQ526" s="240"/>
      <c r="FR526" s="240"/>
      <c r="FS526" s="240"/>
      <c r="FT526" s="240"/>
      <c r="FU526" s="240"/>
      <c r="FV526" s="240"/>
      <c r="FW526" s="240"/>
    </row>
    <row r="527" spans="1:179" s="183" customFormat="1" ht="15.75">
      <c r="A527" s="6"/>
      <c r="B527" s="6"/>
      <c r="C527" s="6"/>
      <c r="D527" s="6"/>
      <c r="E527" s="238"/>
      <c r="F527" s="238"/>
      <c r="FC527" s="243"/>
      <c r="FD527" s="240"/>
      <c r="FE527" s="240"/>
      <c r="FF527" s="240"/>
      <c r="FH527" s="240"/>
      <c r="FI527" s="240"/>
      <c r="FJ527" s="240"/>
      <c r="FK527" s="240"/>
      <c r="FL527" s="240"/>
      <c r="FM527" s="240"/>
      <c r="FN527" s="240"/>
      <c r="FO527" s="240"/>
      <c r="FP527" s="240"/>
      <c r="FQ527" s="240"/>
      <c r="FR527" s="240"/>
      <c r="FS527" s="240"/>
      <c r="FT527" s="240"/>
      <c r="FU527" s="240"/>
      <c r="FV527" s="240"/>
      <c r="FW527" s="240"/>
    </row>
    <row r="528" spans="1:179" s="183" customFormat="1" ht="15.75">
      <c r="A528" s="6"/>
      <c r="B528" s="6"/>
      <c r="C528" s="6"/>
      <c r="D528" s="6"/>
      <c r="E528" s="238"/>
      <c r="F528" s="238"/>
      <c r="FC528" s="243"/>
      <c r="FD528" s="240"/>
      <c r="FE528" s="240"/>
      <c r="FF528" s="240"/>
      <c r="FH528" s="240"/>
      <c r="FI528" s="240"/>
      <c r="FJ528" s="240"/>
      <c r="FK528" s="240"/>
      <c r="FL528" s="240"/>
      <c r="FM528" s="240"/>
      <c r="FN528" s="240"/>
      <c r="FO528" s="240"/>
      <c r="FP528" s="240"/>
      <c r="FQ528" s="240"/>
      <c r="FR528" s="240"/>
      <c r="FS528" s="240"/>
      <c r="FT528" s="240"/>
      <c r="FU528" s="240"/>
      <c r="FV528" s="240"/>
      <c r="FW528" s="240"/>
    </row>
    <row r="529" spans="1:179" s="183" customFormat="1" ht="15.75">
      <c r="A529" s="6"/>
      <c r="B529" s="6"/>
      <c r="C529" s="6"/>
      <c r="D529" s="6"/>
      <c r="E529" s="238"/>
      <c r="F529" s="238"/>
      <c r="FC529" s="243"/>
      <c r="FD529" s="240"/>
      <c r="FE529" s="240"/>
      <c r="FF529" s="240"/>
      <c r="FH529" s="240"/>
      <c r="FI529" s="240"/>
      <c r="FJ529" s="240"/>
      <c r="FK529" s="240"/>
      <c r="FL529" s="240"/>
      <c r="FM529" s="240"/>
      <c r="FN529" s="240"/>
      <c r="FO529" s="240"/>
      <c r="FP529" s="240"/>
      <c r="FQ529" s="240"/>
      <c r="FR529" s="240"/>
      <c r="FS529" s="240"/>
      <c r="FT529" s="240"/>
      <c r="FU529" s="240"/>
      <c r="FV529" s="240"/>
      <c r="FW529" s="240"/>
    </row>
    <row r="530" spans="1:179" s="183" customFormat="1" ht="15.75">
      <c r="A530" s="6"/>
      <c r="B530" s="6"/>
      <c r="C530" s="6"/>
      <c r="D530" s="6"/>
      <c r="E530" s="238"/>
      <c r="F530" s="238"/>
      <c r="FC530" s="243"/>
      <c r="FD530" s="240"/>
      <c r="FE530" s="240"/>
      <c r="FF530" s="240"/>
      <c r="FH530" s="240"/>
      <c r="FI530" s="240"/>
      <c r="FJ530" s="240"/>
      <c r="FK530" s="240"/>
      <c r="FL530" s="240"/>
      <c r="FM530" s="240"/>
      <c r="FN530" s="240"/>
      <c r="FO530" s="240"/>
      <c r="FP530" s="240"/>
      <c r="FQ530" s="240"/>
      <c r="FR530" s="240"/>
      <c r="FS530" s="240"/>
      <c r="FT530" s="240"/>
      <c r="FU530" s="240"/>
      <c r="FV530" s="240"/>
      <c r="FW530" s="240"/>
    </row>
    <row r="531" spans="1:179" s="183" customFormat="1" ht="15.75">
      <c r="A531" s="6"/>
      <c r="B531" s="6"/>
      <c r="C531" s="6"/>
      <c r="D531" s="6"/>
      <c r="E531" s="238"/>
      <c r="F531" s="238"/>
      <c r="FC531" s="243"/>
      <c r="FD531" s="240"/>
      <c r="FE531" s="240"/>
      <c r="FF531" s="240"/>
      <c r="FH531" s="240"/>
      <c r="FI531" s="240"/>
      <c r="FJ531" s="240"/>
      <c r="FK531" s="240"/>
      <c r="FL531" s="240"/>
      <c r="FM531" s="240"/>
      <c r="FN531" s="240"/>
      <c r="FO531" s="240"/>
      <c r="FP531" s="240"/>
      <c r="FQ531" s="240"/>
      <c r="FR531" s="240"/>
      <c r="FS531" s="240"/>
      <c r="FT531" s="240"/>
      <c r="FU531" s="240"/>
      <c r="FV531" s="240"/>
      <c r="FW531" s="240"/>
    </row>
    <row r="532" spans="1:179" s="183" customFormat="1" ht="15.75">
      <c r="A532" s="6"/>
      <c r="B532" s="6"/>
      <c r="C532" s="6"/>
      <c r="D532" s="6"/>
      <c r="E532" s="238"/>
      <c r="F532" s="238"/>
      <c r="FC532" s="243"/>
      <c r="FD532" s="240"/>
      <c r="FE532" s="240"/>
      <c r="FF532" s="240"/>
      <c r="FH532" s="240"/>
      <c r="FI532" s="240"/>
      <c r="FJ532" s="240"/>
      <c r="FK532" s="240"/>
      <c r="FL532" s="240"/>
      <c r="FM532" s="240"/>
      <c r="FN532" s="240"/>
      <c r="FO532" s="240"/>
      <c r="FP532" s="240"/>
      <c r="FQ532" s="240"/>
      <c r="FR532" s="240"/>
      <c r="FS532" s="240"/>
      <c r="FT532" s="240"/>
      <c r="FU532" s="240"/>
      <c r="FV532" s="240"/>
      <c r="FW532" s="240"/>
    </row>
    <row r="533" spans="1:179" s="183" customFormat="1" ht="15.75">
      <c r="A533" s="6"/>
      <c r="B533" s="6"/>
      <c r="C533" s="6"/>
      <c r="D533" s="6"/>
      <c r="E533" s="238"/>
      <c r="F533" s="238"/>
      <c r="FC533" s="243"/>
      <c r="FD533" s="240"/>
      <c r="FE533" s="240"/>
      <c r="FF533" s="240"/>
      <c r="FH533" s="240"/>
      <c r="FI533" s="240"/>
      <c r="FJ533" s="240"/>
      <c r="FK533" s="240"/>
      <c r="FL533" s="240"/>
      <c r="FM533" s="240"/>
      <c r="FN533" s="240"/>
      <c r="FO533" s="240"/>
      <c r="FP533" s="240"/>
      <c r="FQ533" s="240"/>
      <c r="FR533" s="240"/>
      <c r="FS533" s="240"/>
      <c r="FT533" s="240"/>
      <c r="FU533" s="240"/>
      <c r="FV533" s="240"/>
      <c r="FW533" s="240"/>
    </row>
    <row r="534" spans="1:179" s="183" customFormat="1" ht="15.75">
      <c r="A534" s="6"/>
      <c r="B534" s="6"/>
      <c r="C534" s="6"/>
      <c r="D534" s="6"/>
      <c r="E534" s="238"/>
      <c r="F534" s="238"/>
      <c r="FC534" s="243"/>
      <c r="FD534" s="240"/>
      <c r="FE534" s="240"/>
      <c r="FF534" s="240"/>
      <c r="FH534" s="240"/>
      <c r="FI534" s="240"/>
      <c r="FJ534" s="240"/>
      <c r="FK534" s="240"/>
      <c r="FL534" s="240"/>
      <c r="FM534" s="240"/>
      <c r="FN534" s="240"/>
      <c r="FO534" s="240"/>
      <c r="FP534" s="240"/>
      <c r="FQ534" s="240"/>
      <c r="FR534" s="240"/>
      <c r="FS534" s="240"/>
      <c r="FT534" s="240"/>
      <c r="FU534" s="240"/>
      <c r="FV534" s="240"/>
      <c r="FW534" s="240"/>
    </row>
    <row r="535" spans="1:179" s="183" customFormat="1" ht="15.75">
      <c r="A535" s="6"/>
      <c r="B535" s="6"/>
      <c r="C535" s="6"/>
      <c r="D535" s="6"/>
      <c r="E535" s="238"/>
      <c r="F535" s="238"/>
      <c r="FC535" s="243"/>
      <c r="FD535" s="240"/>
      <c r="FE535" s="240"/>
      <c r="FF535" s="240"/>
      <c r="FH535" s="240"/>
      <c r="FI535" s="240"/>
      <c r="FJ535" s="240"/>
      <c r="FK535" s="240"/>
      <c r="FL535" s="240"/>
      <c r="FM535" s="240"/>
      <c r="FN535" s="240"/>
      <c r="FO535" s="240"/>
      <c r="FP535" s="240"/>
      <c r="FQ535" s="240"/>
      <c r="FR535" s="240"/>
      <c r="FS535" s="240"/>
      <c r="FT535" s="240"/>
      <c r="FU535" s="240"/>
      <c r="FV535" s="240"/>
      <c r="FW535" s="240"/>
    </row>
    <row r="536" spans="1:179" s="183" customFormat="1" ht="15.75">
      <c r="A536" s="6"/>
      <c r="B536" s="6"/>
      <c r="C536" s="6"/>
      <c r="D536" s="6"/>
      <c r="E536" s="238"/>
      <c r="F536" s="238"/>
      <c r="FC536" s="243"/>
      <c r="FD536" s="240"/>
      <c r="FE536" s="240"/>
      <c r="FF536" s="240"/>
      <c r="FH536" s="240"/>
      <c r="FI536" s="240"/>
      <c r="FJ536" s="240"/>
      <c r="FK536" s="240"/>
      <c r="FL536" s="240"/>
      <c r="FM536" s="240"/>
      <c r="FN536" s="240"/>
      <c r="FO536" s="240"/>
      <c r="FP536" s="240"/>
      <c r="FQ536" s="240"/>
      <c r="FR536" s="240"/>
      <c r="FS536" s="240"/>
      <c r="FT536" s="240"/>
      <c r="FU536" s="240"/>
      <c r="FV536" s="240"/>
      <c r="FW536" s="240"/>
    </row>
    <row r="537" spans="1:179" s="183" customFormat="1" ht="15.75">
      <c r="A537" s="6"/>
      <c r="B537" s="6"/>
      <c r="C537" s="6"/>
      <c r="D537" s="6"/>
      <c r="E537" s="238"/>
      <c r="F537" s="238"/>
      <c r="FC537" s="243"/>
      <c r="FD537" s="240"/>
      <c r="FE537" s="240"/>
      <c r="FF537" s="240"/>
      <c r="FH537" s="240"/>
      <c r="FI537" s="240"/>
      <c r="FJ537" s="240"/>
      <c r="FK537" s="240"/>
      <c r="FL537" s="240"/>
      <c r="FM537" s="240"/>
      <c r="FN537" s="240"/>
      <c r="FO537" s="240"/>
      <c r="FP537" s="240"/>
      <c r="FQ537" s="240"/>
      <c r="FR537" s="240"/>
      <c r="FS537" s="240"/>
      <c r="FT537" s="240"/>
      <c r="FU537" s="240"/>
      <c r="FV537" s="240"/>
      <c r="FW537" s="240"/>
    </row>
    <row r="538" spans="1:179" s="183" customFormat="1" ht="15.75">
      <c r="A538" s="6"/>
      <c r="B538" s="6"/>
      <c r="C538" s="6"/>
      <c r="D538" s="6"/>
      <c r="E538" s="238"/>
      <c r="F538" s="238"/>
      <c r="FC538" s="243"/>
      <c r="FD538" s="240"/>
      <c r="FE538" s="240"/>
      <c r="FF538" s="240"/>
      <c r="FH538" s="240"/>
      <c r="FI538" s="240"/>
      <c r="FJ538" s="240"/>
      <c r="FK538" s="240"/>
      <c r="FL538" s="240"/>
      <c r="FM538" s="240"/>
      <c r="FN538" s="240"/>
      <c r="FO538" s="240"/>
      <c r="FP538" s="240"/>
      <c r="FQ538" s="240"/>
      <c r="FR538" s="240"/>
      <c r="FS538" s="240"/>
      <c r="FT538" s="240"/>
      <c r="FU538" s="240"/>
      <c r="FV538" s="240"/>
      <c r="FW538" s="240"/>
    </row>
    <row r="539" spans="1:179" s="183" customFormat="1" ht="15.75">
      <c r="A539" s="6"/>
      <c r="B539" s="6"/>
      <c r="C539" s="6"/>
      <c r="D539" s="6"/>
      <c r="E539" s="238"/>
      <c r="F539" s="238"/>
      <c r="FC539" s="243"/>
      <c r="FD539" s="240"/>
      <c r="FE539" s="240"/>
      <c r="FF539" s="240"/>
      <c r="FH539" s="240"/>
      <c r="FI539" s="240"/>
      <c r="FJ539" s="240"/>
      <c r="FK539" s="240"/>
      <c r="FL539" s="240"/>
      <c r="FM539" s="240"/>
      <c r="FN539" s="240"/>
      <c r="FO539" s="240"/>
      <c r="FP539" s="240"/>
      <c r="FQ539" s="240"/>
      <c r="FR539" s="240"/>
      <c r="FS539" s="240"/>
      <c r="FT539" s="240"/>
      <c r="FU539" s="240"/>
      <c r="FV539" s="240"/>
      <c r="FW539" s="240"/>
    </row>
    <row r="540" spans="1:179" s="183" customFormat="1" ht="15.75">
      <c r="A540" s="6"/>
      <c r="B540" s="6"/>
      <c r="C540" s="6"/>
      <c r="D540" s="6"/>
      <c r="E540" s="238"/>
      <c r="F540" s="238"/>
      <c r="FC540" s="243"/>
      <c r="FD540" s="240"/>
      <c r="FE540" s="240"/>
      <c r="FF540" s="240"/>
      <c r="FH540" s="240"/>
      <c r="FI540" s="240"/>
      <c r="FJ540" s="240"/>
      <c r="FK540" s="240"/>
      <c r="FL540" s="240"/>
      <c r="FM540" s="240"/>
      <c r="FN540" s="240"/>
      <c r="FO540" s="240"/>
      <c r="FP540" s="240"/>
      <c r="FQ540" s="240"/>
      <c r="FR540" s="240"/>
      <c r="FS540" s="240"/>
      <c r="FT540" s="240"/>
      <c r="FU540" s="240"/>
      <c r="FV540" s="240"/>
      <c r="FW540" s="240"/>
    </row>
    <row r="541" spans="1:179" s="183" customFormat="1" ht="15.75">
      <c r="A541" s="6"/>
      <c r="B541" s="6"/>
      <c r="C541" s="6"/>
      <c r="D541" s="6"/>
      <c r="E541" s="238"/>
      <c r="F541" s="238"/>
      <c r="FC541" s="243"/>
      <c r="FD541" s="240"/>
      <c r="FE541" s="240"/>
      <c r="FF541" s="240"/>
      <c r="FH541" s="240"/>
      <c r="FI541" s="240"/>
      <c r="FJ541" s="240"/>
      <c r="FK541" s="240"/>
      <c r="FL541" s="240"/>
      <c r="FM541" s="240"/>
      <c r="FN541" s="240"/>
      <c r="FO541" s="240"/>
      <c r="FP541" s="240"/>
      <c r="FQ541" s="240"/>
      <c r="FR541" s="240"/>
      <c r="FS541" s="240"/>
      <c r="FT541" s="240"/>
      <c r="FU541" s="240"/>
      <c r="FV541" s="240"/>
      <c r="FW541" s="240"/>
    </row>
    <row r="542" spans="1:179" s="183" customFormat="1" ht="15.75">
      <c r="A542" s="6"/>
      <c r="B542" s="6"/>
      <c r="C542" s="6"/>
      <c r="D542" s="6"/>
      <c r="E542" s="238"/>
      <c r="F542" s="238"/>
      <c r="FC542" s="243"/>
      <c r="FD542" s="240"/>
      <c r="FE542" s="240"/>
      <c r="FF542" s="240"/>
      <c r="FH542" s="240"/>
      <c r="FI542" s="240"/>
      <c r="FJ542" s="240"/>
      <c r="FK542" s="240"/>
      <c r="FL542" s="240"/>
      <c r="FM542" s="240"/>
      <c r="FN542" s="240"/>
      <c r="FO542" s="240"/>
      <c r="FP542" s="240"/>
      <c r="FQ542" s="240"/>
      <c r="FR542" s="240"/>
      <c r="FS542" s="240"/>
      <c r="FT542" s="240"/>
      <c r="FU542" s="240"/>
      <c r="FV542" s="240"/>
      <c r="FW542" s="240"/>
    </row>
    <row r="543" spans="1:179" s="183" customFormat="1" ht="15.75">
      <c r="A543" s="6"/>
      <c r="B543" s="6"/>
      <c r="C543" s="6"/>
      <c r="D543" s="6"/>
      <c r="E543" s="238"/>
      <c r="F543" s="238"/>
      <c r="FC543" s="243"/>
      <c r="FD543" s="240"/>
      <c r="FE543" s="240"/>
      <c r="FF543" s="240"/>
      <c r="FH543" s="240"/>
      <c r="FI543" s="240"/>
      <c r="FJ543" s="240"/>
      <c r="FK543" s="240"/>
      <c r="FL543" s="240"/>
      <c r="FM543" s="240"/>
      <c r="FN543" s="240"/>
      <c r="FO543" s="240"/>
      <c r="FP543" s="240"/>
      <c r="FQ543" s="240"/>
      <c r="FR543" s="240"/>
      <c r="FS543" s="240"/>
      <c r="FT543" s="240"/>
      <c r="FU543" s="240"/>
      <c r="FV543" s="240"/>
      <c r="FW543" s="240"/>
    </row>
    <row r="544" spans="1:179" s="183" customFormat="1" ht="15.75">
      <c r="A544" s="6"/>
      <c r="B544" s="6"/>
      <c r="C544" s="6"/>
      <c r="D544" s="6"/>
      <c r="E544" s="238"/>
      <c r="F544" s="238"/>
      <c r="FC544" s="243"/>
      <c r="FD544" s="240"/>
      <c r="FE544" s="240"/>
      <c r="FF544" s="240"/>
      <c r="FH544" s="240"/>
      <c r="FI544" s="240"/>
      <c r="FJ544" s="240"/>
      <c r="FK544" s="240"/>
      <c r="FL544" s="240"/>
      <c r="FM544" s="240"/>
      <c r="FN544" s="240"/>
      <c r="FO544" s="240"/>
      <c r="FP544" s="240"/>
      <c r="FQ544" s="240"/>
      <c r="FR544" s="240"/>
      <c r="FS544" s="240"/>
      <c r="FT544" s="240"/>
      <c r="FU544" s="240"/>
      <c r="FV544" s="240"/>
      <c r="FW544" s="240"/>
    </row>
    <row r="545" spans="1:179" s="183" customFormat="1" ht="15.75">
      <c r="A545" s="6"/>
      <c r="B545" s="6"/>
      <c r="C545" s="6"/>
      <c r="D545" s="6"/>
      <c r="E545" s="238"/>
      <c r="F545" s="238"/>
      <c r="FC545" s="243"/>
      <c r="FD545" s="240"/>
      <c r="FE545" s="240"/>
      <c r="FF545" s="240"/>
      <c r="FH545" s="240"/>
      <c r="FI545" s="240"/>
      <c r="FJ545" s="240"/>
      <c r="FK545" s="240"/>
      <c r="FL545" s="240"/>
      <c r="FM545" s="240"/>
      <c r="FN545" s="240"/>
      <c r="FO545" s="240"/>
      <c r="FP545" s="240"/>
      <c r="FQ545" s="240"/>
      <c r="FR545" s="240"/>
      <c r="FS545" s="240"/>
      <c r="FT545" s="240"/>
      <c r="FU545" s="240"/>
      <c r="FV545" s="240"/>
      <c r="FW545" s="240"/>
    </row>
    <row r="546" spans="1:179" s="183" customFormat="1" ht="15.75">
      <c r="A546" s="6"/>
      <c r="B546" s="6"/>
      <c r="C546" s="6"/>
      <c r="D546" s="6"/>
      <c r="E546" s="238"/>
      <c r="F546" s="238"/>
      <c r="FC546" s="243"/>
      <c r="FD546" s="240"/>
      <c r="FE546" s="240"/>
      <c r="FF546" s="240"/>
      <c r="FH546" s="240"/>
      <c r="FI546" s="240"/>
      <c r="FJ546" s="240"/>
      <c r="FK546" s="240"/>
      <c r="FL546" s="240"/>
      <c r="FM546" s="240"/>
      <c r="FN546" s="240"/>
      <c r="FO546" s="240"/>
      <c r="FP546" s="240"/>
      <c r="FQ546" s="240"/>
      <c r="FR546" s="240"/>
      <c r="FS546" s="240"/>
      <c r="FT546" s="240"/>
      <c r="FU546" s="240"/>
      <c r="FV546" s="240"/>
      <c r="FW546" s="240"/>
    </row>
    <row r="547" spans="1:179" s="183" customFormat="1" ht="15.75">
      <c r="A547" s="6"/>
      <c r="B547" s="6"/>
      <c r="C547" s="6"/>
      <c r="D547" s="6"/>
      <c r="E547" s="238"/>
      <c r="F547" s="238"/>
      <c r="FC547" s="243"/>
      <c r="FD547" s="240"/>
      <c r="FE547" s="240"/>
      <c r="FF547" s="240"/>
      <c r="FH547" s="240"/>
      <c r="FI547" s="240"/>
      <c r="FJ547" s="240"/>
      <c r="FK547" s="240"/>
      <c r="FL547" s="240"/>
      <c r="FM547" s="240"/>
      <c r="FN547" s="240"/>
      <c r="FO547" s="240"/>
      <c r="FP547" s="240"/>
      <c r="FQ547" s="240"/>
      <c r="FR547" s="240"/>
      <c r="FS547" s="240"/>
      <c r="FT547" s="240"/>
      <c r="FU547" s="240"/>
      <c r="FV547" s="240"/>
      <c r="FW547" s="240"/>
    </row>
    <row r="548" spans="1:179" s="183" customFormat="1" ht="15.75">
      <c r="A548" s="6"/>
      <c r="B548" s="6"/>
      <c r="C548" s="6"/>
      <c r="D548" s="6"/>
      <c r="E548" s="238"/>
      <c r="F548" s="238"/>
      <c r="FC548" s="243"/>
      <c r="FD548" s="240"/>
      <c r="FE548" s="240"/>
      <c r="FF548" s="240"/>
      <c r="FH548" s="240"/>
      <c r="FI548" s="240"/>
      <c r="FJ548" s="240"/>
      <c r="FK548" s="240"/>
      <c r="FL548" s="240"/>
      <c r="FM548" s="240"/>
      <c r="FN548" s="240"/>
      <c r="FO548" s="240"/>
      <c r="FP548" s="240"/>
      <c r="FQ548" s="240"/>
      <c r="FR548" s="240"/>
      <c r="FS548" s="240"/>
      <c r="FT548" s="240"/>
      <c r="FU548" s="240"/>
      <c r="FV548" s="240"/>
      <c r="FW548" s="240"/>
    </row>
    <row r="549" spans="1:179" s="183" customFormat="1" ht="15.75">
      <c r="A549" s="6"/>
      <c r="B549" s="6"/>
      <c r="C549" s="6"/>
      <c r="D549" s="6"/>
      <c r="E549" s="238"/>
      <c r="F549" s="238"/>
      <c r="FC549" s="243"/>
      <c r="FD549" s="240"/>
      <c r="FE549" s="240"/>
      <c r="FF549" s="240"/>
      <c r="FH549" s="240"/>
      <c r="FI549" s="240"/>
      <c r="FJ549" s="240"/>
      <c r="FK549" s="240"/>
      <c r="FL549" s="240"/>
      <c r="FM549" s="240"/>
      <c r="FN549" s="240"/>
      <c r="FO549" s="240"/>
      <c r="FP549" s="240"/>
      <c r="FQ549" s="240"/>
      <c r="FR549" s="240"/>
      <c r="FS549" s="240"/>
      <c r="FT549" s="240"/>
      <c r="FU549" s="240"/>
      <c r="FV549" s="240"/>
      <c r="FW549" s="240"/>
    </row>
    <row r="550" spans="1:179" s="183" customFormat="1" ht="15.75">
      <c r="A550" s="6"/>
      <c r="B550" s="6"/>
      <c r="C550" s="6"/>
      <c r="D550" s="6"/>
      <c r="E550" s="238"/>
      <c r="F550" s="238"/>
      <c r="FC550" s="243"/>
      <c r="FD550" s="240"/>
      <c r="FE550" s="240"/>
      <c r="FF550" s="240"/>
      <c r="FH550" s="240"/>
      <c r="FI550" s="240"/>
      <c r="FJ550" s="240"/>
      <c r="FK550" s="240"/>
      <c r="FL550" s="240"/>
      <c r="FM550" s="240"/>
      <c r="FN550" s="240"/>
      <c r="FO550" s="240"/>
      <c r="FP550" s="240"/>
      <c r="FQ550" s="240"/>
      <c r="FR550" s="240"/>
      <c r="FS550" s="240"/>
      <c r="FT550" s="240"/>
      <c r="FU550" s="240"/>
      <c r="FV550" s="240"/>
      <c r="FW550" s="240"/>
    </row>
    <row r="551" spans="1:179" s="183" customFormat="1" ht="15.75">
      <c r="A551" s="6"/>
      <c r="B551" s="6"/>
      <c r="C551" s="6"/>
      <c r="D551" s="6"/>
      <c r="E551" s="238"/>
      <c r="F551" s="238"/>
      <c r="FC551" s="243"/>
      <c r="FD551" s="240"/>
      <c r="FE551" s="240"/>
      <c r="FF551" s="240"/>
      <c r="FH551" s="240"/>
      <c r="FI551" s="240"/>
      <c r="FJ551" s="240"/>
      <c r="FK551" s="240"/>
      <c r="FL551" s="240"/>
      <c r="FM551" s="240"/>
      <c r="FN551" s="240"/>
      <c r="FO551" s="240"/>
      <c r="FP551" s="240"/>
      <c r="FQ551" s="240"/>
      <c r="FR551" s="240"/>
      <c r="FS551" s="240"/>
      <c r="FT551" s="240"/>
      <c r="FU551" s="240"/>
      <c r="FV551" s="240"/>
      <c r="FW551" s="240"/>
    </row>
    <row r="552" spans="1:179" s="183" customFormat="1" ht="15.75">
      <c r="A552" s="6"/>
      <c r="B552" s="6"/>
      <c r="C552" s="6"/>
      <c r="D552" s="6"/>
      <c r="E552" s="238"/>
      <c r="F552" s="238"/>
      <c r="FC552" s="243"/>
      <c r="FD552" s="240"/>
      <c r="FE552" s="240"/>
      <c r="FF552" s="240"/>
      <c r="FH552" s="240"/>
      <c r="FI552" s="240"/>
      <c r="FJ552" s="240"/>
      <c r="FK552" s="240"/>
      <c r="FL552" s="240"/>
      <c r="FM552" s="240"/>
      <c r="FN552" s="240"/>
      <c r="FO552" s="240"/>
      <c r="FP552" s="240"/>
      <c r="FQ552" s="240"/>
      <c r="FR552" s="240"/>
      <c r="FS552" s="240"/>
      <c r="FT552" s="240"/>
      <c r="FU552" s="240"/>
      <c r="FV552" s="240"/>
      <c r="FW552" s="240"/>
    </row>
    <row r="553" spans="1:179" s="183" customFormat="1" ht="15.75">
      <c r="A553" s="6"/>
      <c r="B553" s="6"/>
      <c r="C553" s="6"/>
      <c r="D553" s="6"/>
      <c r="E553" s="238"/>
      <c r="F553" s="238"/>
      <c r="FC553" s="243"/>
      <c r="FD553" s="240"/>
      <c r="FE553" s="240"/>
      <c r="FF553" s="240"/>
      <c r="FH553" s="240"/>
      <c r="FI553" s="240"/>
      <c r="FJ553" s="240"/>
      <c r="FK553" s="240"/>
      <c r="FL553" s="240"/>
      <c r="FM553" s="240"/>
      <c r="FN553" s="240"/>
      <c r="FO553" s="240"/>
      <c r="FP553" s="240"/>
      <c r="FQ553" s="240"/>
      <c r="FR553" s="240"/>
      <c r="FS553" s="240"/>
      <c r="FT553" s="240"/>
      <c r="FU553" s="240"/>
      <c r="FV553" s="240"/>
      <c r="FW553" s="240"/>
    </row>
    <row r="554" spans="1:179" s="183" customFormat="1" ht="15.75">
      <c r="A554" s="6"/>
      <c r="B554" s="6"/>
      <c r="C554" s="6"/>
      <c r="D554" s="6"/>
      <c r="E554" s="238"/>
      <c r="F554" s="238"/>
      <c r="FC554" s="243"/>
      <c r="FD554" s="240"/>
      <c r="FE554" s="240"/>
      <c r="FF554" s="240"/>
      <c r="FH554" s="240"/>
      <c r="FI554" s="240"/>
      <c r="FJ554" s="240"/>
      <c r="FK554" s="240"/>
      <c r="FL554" s="240"/>
      <c r="FM554" s="240"/>
      <c r="FN554" s="240"/>
      <c r="FO554" s="240"/>
      <c r="FP554" s="240"/>
      <c r="FQ554" s="240"/>
      <c r="FR554" s="240"/>
      <c r="FS554" s="240"/>
      <c r="FT554" s="240"/>
      <c r="FU554" s="240"/>
      <c r="FV554" s="240"/>
      <c r="FW554" s="240"/>
    </row>
    <row r="555" spans="1:179" s="183" customFormat="1" ht="15.75">
      <c r="A555" s="6"/>
      <c r="B555" s="6"/>
      <c r="C555" s="6"/>
      <c r="D555" s="6"/>
      <c r="E555" s="238"/>
      <c r="F555" s="238"/>
      <c r="FC555" s="243"/>
      <c r="FD555" s="240"/>
      <c r="FE555" s="240"/>
      <c r="FF555" s="240"/>
      <c r="FH555" s="240"/>
      <c r="FI555" s="240"/>
      <c r="FJ555" s="240"/>
      <c r="FK555" s="240"/>
      <c r="FL555" s="240"/>
      <c r="FM555" s="240"/>
      <c r="FN555" s="240"/>
      <c r="FO555" s="240"/>
      <c r="FP555" s="240"/>
      <c r="FQ555" s="240"/>
      <c r="FR555" s="240"/>
      <c r="FS555" s="240"/>
      <c r="FT555" s="240"/>
      <c r="FU555" s="240"/>
      <c r="FV555" s="240"/>
      <c r="FW555" s="240"/>
    </row>
    <row r="556" spans="1:179" s="183" customFormat="1" ht="15.75">
      <c r="A556" s="6"/>
      <c r="B556" s="6"/>
      <c r="C556" s="6"/>
      <c r="D556" s="6"/>
      <c r="E556" s="238"/>
      <c r="F556" s="238"/>
      <c r="FC556" s="243"/>
      <c r="FD556" s="240"/>
      <c r="FE556" s="240"/>
      <c r="FF556" s="240"/>
      <c r="FH556" s="240"/>
      <c r="FI556" s="240"/>
      <c r="FJ556" s="240"/>
      <c r="FK556" s="240"/>
      <c r="FL556" s="240"/>
      <c r="FM556" s="240"/>
      <c r="FN556" s="240"/>
      <c r="FO556" s="240"/>
      <c r="FP556" s="240"/>
      <c r="FQ556" s="240"/>
      <c r="FR556" s="240"/>
      <c r="FS556" s="240"/>
      <c r="FT556" s="240"/>
      <c r="FU556" s="240"/>
      <c r="FV556" s="240"/>
      <c r="FW556" s="240"/>
    </row>
    <row r="557" spans="1:179" s="183" customFormat="1" ht="15.75">
      <c r="A557" s="6"/>
      <c r="B557" s="6"/>
      <c r="C557" s="6"/>
      <c r="D557" s="6"/>
      <c r="E557" s="238"/>
      <c r="F557" s="238"/>
      <c r="FC557" s="243"/>
      <c r="FD557" s="240"/>
      <c r="FE557" s="240"/>
      <c r="FF557" s="240"/>
      <c r="FH557" s="240"/>
      <c r="FI557" s="240"/>
      <c r="FJ557" s="240"/>
      <c r="FK557" s="240"/>
      <c r="FL557" s="240"/>
      <c r="FM557" s="240"/>
      <c r="FN557" s="240"/>
      <c r="FO557" s="240"/>
      <c r="FP557" s="240"/>
      <c r="FQ557" s="240"/>
      <c r="FR557" s="240"/>
      <c r="FS557" s="240"/>
      <c r="FT557" s="240"/>
      <c r="FU557" s="240"/>
      <c r="FV557" s="240"/>
      <c r="FW557" s="240"/>
    </row>
    <row r="558" spans="1:179" s="183" customFormat="1" ht="15.75">
      <c r="A558" s="6"/>
      <c r="B558" s="6"/>
      <c r="C558" s="6"/>
      <c r="D558" s="6"/>
      <c r="E558" s="238"/>
      <c r="F558" s="238"/>
      <c r="FC558" s="243"/>
      <c r="FD558" s="240"/>
      <c r="FE558" s="240"/>
      <c r="FF558" s="240"/>
      <c r="FH558" s="240"/>
      <c r="FI558" s="240"/>
      <c r="FJ558" s="240"/>
      <c r="FK558" s="240"/>
      <c r="FL558" s="240"/>
      <c r="FM558" s="240"/>
      <c r="FN558" s="240"/>
      <c r="FO558" s="240"/>
      <c r="FP558" s="240"/>
      <c r="FQ558" s="240"/>
      <c r="FR558" s="240"/>
      <c r="FS558" s="240"/>
      <c r="FT558" s="240"/>
      <c r="FU558" s="240"/>
      <c r="FV558" s="240"/>
      <c r="FW558" s="240"/>
    </row>
    <row r="559" spans="1:179" s="183" customFormat="1" ht="15.75">
      <c r="A559" s="6"/>
      <c r="B559" s="6"/>
      <c r="C559" s="6"/>
      <c r="D559" s="6"/>
      <c r="E559" s="238"/>
      <c r="F559" s="238"/>
      <c r="FC559" s="243"/>
      <c r="FD559" s="240"/>
      <c r="FE559" s="240"/>
      <c r="FF559" s="240"/>
      <c r="FH559" s="240"/>
      <c r="FI559" s="240"/>
      <c r="FJ559" s="240"/>
      <c r="FK559" s="240"/>
      <c r="FL559" s="240"/>
      <c r="FM559" s="240"/>
      <c r="FN559" s="240"/>
      <c r="FO559" s="240"/>
      <c r="FP559" s="240"/>
      <c r="FQ559" s="240"/>
      <c r="FR559" s="240"/>
      <c r="FS559" s="240"/>
      <c r="FT559" s="240"/>
      <c r="FU559" s="240"/>
      <c r="FV559" s="240"/>
      <c r="FW559" s="240"/>
    </row>
    <row r="560" spans="1:179" s="183" customFormat="1" ht="15.75">
      <c r="A560" s="6"/>
      <c r="B560" s="6"/>
      <c r="C560" s="6"/>
      <c r="D560" s="6"/>
      <c r="E560" s="238"/>
      <c r="F560" s="238"/>
      <c r="FC560" s="243"/>
      <c r="FD560" s="240"/>
      <c r="FE560" s="240"/>
      <c r="FF560" s="240"/>
      <c r="FH560" s="240"/>
      <c r="FI560" s="240"/>
      <c r="FJ560" s="240"/>
      <c r="FK560" s="240"/>
      <c r="FL560" s="240"/>
      <c r="FM560" s="240"/>
      <c r="FN560" s="240"/>
      <c r="FO560" s="240"/>
      <c r="FP560" s="240"/>
      <c r="FQ560" s="240"/>
      <c r="FR560" s="240"/>
      <c r="FS560" s="240"/>
      <c r="FT560" s="240"/>
      <c r="FU560" s="240"/>
      <c r="FV560" s="240"/>
      <c r="FW560" s="240"/>
    </row>
    <row r="561" spans="1:179" s="183" customFormat="1" ht="15.75">
      <c r="A561" s="6"/>
      <c r="B561" s="6"/>
      <c r="C561" s="6"/>
      <c r="D561" s="6"/>
      <c r="E561" s="238"/>
      <c r="F561" s="238"/>
      <c r="FC561" s="243"/>
      <c r="FD561" s="240"/>
      <c r="FE561" s="240"/>
      <c r="FF561" s="240"/>
      <c r="FH561" s="240"/>
      <c r="FI561" s="240"/>
      <c r="FJ561" s="240"/>
      <c r="FK561" s="240"/>
      <c r="FL561" s="240"/>
      <c r="FM561" s="240"/>
      <c r="FN561" s="240"/>
      <c r="FO561" s="240"/>
      <c r="FP561" s="240"/>
      <c r="FQ561" s="240"/>
      <c r="FR561" s="240"/>
      <c r="FS561" s="240"/>
      <c r="FT561" s="240"/>
      <c r="FU561" s="240"/>
      <c r="FV561" s="240"/>
      <c r="FW561" s="240"/>
    </row>
    <row r="562" spans="1:179" s="183" customFormat="1" ht="15.75">
      <c r="A562" s="6"/>
      <c r="B562" s="6"/>
      <c r="C562" s="6"/>
      <c r="D562" s="6"/>
      <c r="E562" s="238"/>
      <c r="F562" s="238"/>
      <c r="FC562" s="243"/>
      <c r="FD562" s="240"/>
      <c r="FE562" s="240"/>
      <c r="FF562" s="240"/>
      <c r="FH562" s="240"/>
      <c r="FI562" s="240"/>
      <c r="FJ562" s="240"/>
      <c r="FK562" s="240"/>
      <c r="FL562" s="240"/>
      <c r="FM562" s="240"/>
      <c r="FN562" s="240"/>
      <c r="FO562" s="240"/>
      <c r="FP562" s="240"/>
      <c r="FQ562" s="240"/>
      <c r="FR562" s="240"/>
      <c r="FS562" s="240"/>
      <c r="FT562" s="240"/>
      <c r="FU562" s="240"/>
      <c r="FV562" s="240"/>
      <c r="FW562" s="240"/>
    </row>
    <row r="563" spans="1:179" s="183" customFormat="1" ht="15.75">
      <c r="A563" s="6"/>
      <c r="B563" s="6"/>
      <c r="C563" s="6"/>
      <c r="D563" s="6"/>
      <c r="E563" s="238"/>
      <c r="F563" s="238"/>
      <c r="FC563" s="243"/>
      <c r="FD563" s="240"/>
      <c r="FE563" s="240"/>
      <c r="FF563" s="240"/>
      <c r="FH563" s="240"/>
      <c r="FI563" s="240"/>
      <c r="FJ563" s="240"/>
      <c r="FK563" s="240"/>
      <c r="FL563" s="240"/>
      <c r="FM563" s="240"/>
      <c r="FN563" s="240"/>
      <c r="FO563" s="240"/>
      <c r="FP563" s="240"/>
      <c r="FQ563" s="240"/>
      <c r="FR563" s="240"/>
      <c r="FS563" s="240"/>
      <c r="FT563" s="240"/>
      <c r="FU563" s="240"/>
      <c r="FV563" s="240"/>
      <c r="FW563" s="240"/>
    </row>
    <row r="564" spans="1:179" s="183" customFormat="1" ht="15.75">
      <c r="A564" s="6"/>
      <c r="B564" s="6"/>
      <c r="C564" s="6"/>
      <c r="D564" s="6"/>
      <c r="E564" s="238"/>
      <c r="F564" s="238"/>
      <c r="FC564" s="243"/>
      <c r="FD564" s="240"/>
      <c r="FE564" s="240"/>
      <c r="FF564" s="240"/>
      <c r="FH564" s="240"/>
      <c r="FI564" s="240"/>
      <c r="FJ564" s="240"/>
      <c r="FK564" s="240"/>
      <c r="FL564" s="240"/>
      <c r="FM564" s="240"/>
      <c r="FN564" s="240"/>
      <c r="FO564" s="240"/>
      <c r="FP564" s="240"/>
      <c r="FQ564" s="240"/>
      <c r="FR564" s="240"/>
      <c r="FS564" s="240"/>
      <c r="FT564" s="240"/>
      <c r="FU564" s="240"/>
      <c r="FV564" s="240"/>
      <c r="FW564" s="240"/>
    </row>
    <row r="565" spans="1:179" s="183" customFormat="1" ht="15.75">
      <c r="A565" s="6"/>
      <c r="B565" s="6"/>
      <c r="C565" s="6"/>
      <c r="D565" s="6"/>
      <c r="E565" s="238"/>
      <c r="F565" s="238"/>
      <c r="FC565" s="243"/>
      <c r="FD565" s="240"/>
      <c r="FE565" s="240"/>
      <c r="FF565" s="240"/>
      <c r="FH565" s="240"/>
      <c r="FI565" s="240"/>
      <c r="FJ565" s="240"/>
      <c r="FK565" s="240"/>
      <c r="FL565" s="240"/>
      <c r="FM565" s="240"/>
      <c r="FN565" s="240"/>
      <c r="FO565" s="240"/>
      <c r="FP565" s="240"/>
      <c r="FQ565" s="240"/>
      <c r="FR565" s="240"/>
      <c r="FS565" s="240"/>
      <c r="FT565" s="240"/>
      <c r="FU565" s="240"/>
      <c r="FV565" s="240"/>
      <c r="FW565" s="240"/>
    </row>
    <row r="566" spans="1:179" s="183" customFormat="1" ht="15.75">
      <c r="A566" s="6"/>
      <c r="B566" s="6"/>
      <c r="C566" s="6"/>
      <c r="D566" s="6"/>
      <c r="E566" s="238"/>
      <c r="F566" s="238"/>
      <c r="FC566" s="243"/>
      <c r="FD566" s="240"/>
      <c r="FE566" s="240"/>
      <c r="FF566" s="240"/>
      <c r="FH566" s="240"/>
      <c r="FI566" s="240"/>
      <c r="FJ566" s="240"/>
      <c r="FK566" s="240"/>
      <c r="FL566" s="240"/>
      <c r="FM566" s="240"/>
      <c r="FN566" s="240"/>
      <c r="FO566" s="240"/>
      <c r="FP566" s="240"/>
      <c r="FQ566" s="240"/>
      <c r="FR566" s="240"/>
      <c r="FS566" s="240"/>
      <c r="FT566" s="240"/>
      <c r="FU566" s="240"/>
      <c r="FV566" s="240"/>
      <c r="FW566" s="240"/>
    </row>
    <row r="567" spans="1:179" s="183" customFormat="1" ht="15.75">
      <c r="A567" s="6"/>
      <c r="B567" s="6"/>
      <c r="C567" s="6"/>
      <c r="D567" s="6"/>
      <c r="E567" s="238"/>
      <c r="F567" s="238"/>
      <c r="FC567" s="243"/>
      <c r="FD567" s="240"/>
      <c r="FE567" s="240"/>
      <c r="FF567" s="240"/>
      <c r="FH567" s="240"/>
      <c r="FI567" s="240"/>
      <c r="FJ567" s="240"/>
      <c r="FK567" s="240"/>
      <c r="FL567" s="240"/>
      <c r="FM567" s="240"/>
      <c r="FN567" s="240"/>
      <c r="FO567" s="240"/>
      <c r="FP567" s="240"/>
      <c r="FQ567" s="240"/>
      <c r="FR567" s="240"/>
      <c r="FS567" s="240"/>
      <c r="FT567" s="240"/>
      <c r="FU567" s="240"/>
      <c r="FV567" s="240"/>
      <c r="FW567" s="240"/>
    </row>
    <row r="568" spans="1:179" s="183" customFormat="1" ht="15.75">
      <c r="A568" s="6"/>
      <c r="B568" s="6"/>
      <c r="C568" s="6"/>
      <c r="D568" s="6"/>
      <c r="E568" s="238"/>
      <c r="F568" s="238"/>
      <c r="FC568" s="243"/>
      <c r="FD568" s="240"/>
      <c r="FE568" s="240"/>
      <c r="FF568" s="240"/>
      <c r="FH568" s="240"/>
      <c r="FI568" s="240"/>
      <c r="FJ568" s="240"/>
      <c r="FK568" s="240"/>
      <c r="FL568" s="240"/>
      <c r="FM568" s="240"/>
      <c r="FN568" s="240"/>
      <c r="FO568" s="240"/>
      <c r="FP568" s="240"/>
      <c r="FQ568" s="240"/>
      <c r="FR568" s="240"/>
      <c r="FS568" s="240"/>
      <c r="FT568" s="240"/>
      <c r="FU568" s="240"/>
      <c r="FV568" s="240"/>
      <c r="FW568" s="240"/>
    </row>
    <row r="569" spans="1:179" s="183" customFormat="1" ht="15.75">
      <c r="A569" s="6"/>
      <c r="B569" s="6"/>
      <c r="C569" s="6"/>
      <c r="D569" s="6"/>
      <c r="E569" s="238"/>
      <c r="F569" s="238"/>
      <c r="FC569" s="243"/>
      <c r="FD569" s="240"/>
      <c r="FE569" s="240"/>
      <c r="FF569" s="240"/>
      <c r="FH569" s="240"/>
      <c r="FI569" s="240"/>
      <c r="FJ569" s="240"/>
      <c r="FK569" s="240"/>
      <c r="FL569" s="240"/>
      <c r="FM569" s="240"/>
      <c r="FN569" s="240"/>
      <c r="FO569" s="240"/>
      <c r="FP569" s="240"/>
      <c r="FQ569" s="240"/>
      <c r="FR569" s="240"/>
      <c r="FS569" s="240"/>
      <c r="FT569" s="240"/>
      <c r="FU569" s="240"/>
      <c r="FV569" s="240"/>
      <c r="FW569" s="240"/>
    </row>
    <row r="570" spans="1:179" s="183" customFormat="1" ht="15.75">
      <c r="A570" s="6"/>
      <c r="B570" s="6"/>
      <c r="C570" s="6"/>
      <c r="D570" s="6"/>
      <c r="E570" s="238"/>
      <c r="F570" s="238"/>
      <c r="FC570" s="243"/>
      <c r="FD570" s="240"/>
      <c r="FE570" s="240"/>
      <c r="FF570" s="240"/>
      <c r="FH570" s="240"/>
      <c r="FI570" s="240"/>
      <c r="FJ570" s="240"/>
      <c r="FK570" s="240"/>
      <c r="FL570" s="240"/>
      <c r="FM570" s="240"/>
      <c r="FN570" s="240"/>
      <c r="FO570" s="240"/>
      <c r="FP570" s="240"/>
      <c r="FQ570" s="240"/>
      <c r="FR570" s="240"/>
      <c r="FS570" s="240"/>
      <c r="FT570" s="240"/>
      <c r="FU570" s="240"/>
      <c r="FV570" s="240"/>
      <c r="FW570" s="240"/>
    </row>
    <row r="571" spans="1:179" s="183" customFormat="1" ht="15.75">
      <c r="A571" s="6"/>
      <c r="B571" s="6"/>
      <c r="C571" s="6"/>
      <c r="D571" s="6"/>
      <c r="E571" s="238"/>
      <c r="F571" s="238"/>
      <c r="FC571" s="243"/>
      <c r="FD571" s="240"/>
      <c r="FE571" s="240"/>
      <c r="FF571" s="240"/>
      <c r="FH571" s="240"/>
      <c r="FI571" s="240"/>
      <c r="FJ571" s="240"/>
      <c r="FK571" s="240"/>
      <c r="FL571" s="240"/>
      <c r="FM571" s="240"/>
      <c r="FN571" s="240"/>
      <c r="FO571" s="240"/>
      <c r="FP571" s="240"/>
      <c r="FQ571" s="240"/>
      <c r="FR571" s="240"/>
      <c r="FS571" s="240"/>
      <c r="FT571" s="240"/>
      <c r="FU571" s="240"/>
      <c r="FV571" s="240"/>
      <c r="FW571" s="240"/>
    </row>
    <row r="572" spans="1:179" s="183" customFormat="1" ht="15.75">
      <c r="A572" s="6"/>
      <c r="B572" s="6"/>
      <c r="C572" s="6"/>
      <c r="D572" s="6"/>
      <c r="E572" s="238"/>
      <c r="F572" s="238"/>
      <c r="FC572" s="243"/>
      <c r="FD572" s="240"/>
      <c r="FE572" s="240"/>
      <c r="FF572" s="240"/>
      <c r="FH572" s="240"/>
      <c r="FI572" s="240"/>
      <c r="FJ572" s="240"/>
      <c r="FK572" s="240"/>
      <c r="FL572" s="240"/>
      <c r="FM572" s="240"/>
      <c r="FN572" s="240"/>
      <c r="FO572" s="240"/>
      <c r="FP572" s="240"/>
      <c r="FQ572" s="240"/>
      <c r="FR572" s="240"/>
      <c r="FS572" s="240"/>
      <c r="FT572" s="240"/>
      <c r="FU572" s="240"/>
      <c r="FV572" s="240"/>
      <c r="FW572" s="240"/>
    </row>
    <row r="573" spans="1:179" s="183" customFormat="1" ht="15.75">
      <c r="A573" s="6"/>
      <c r="B573" s="6"/>
      <c r="C573" s="6"/>
      <c r="D573" s="6"/>
      <c r="E573" s="238"/>
      <c r="F573" s="238"/>
      <c r="FC573" s="243"/>
      <c r="FD573" s="240"/>
      <c r="FE573" s="240"/>
      <c r="FF573" s="240"/>
      <c r="FH573" s="240"/>
      <c r="FI573" s="240"/>
      <c r="FJ573" s="240"/>
      <c r="FK573" s="240"/>
      <c r="FL573" s="240"/>
      <c r="FM573" s="240"/>
      <c r="FN573" s="240"/>
      <c r="FO573" s="240"/>
      <c r="FP573" s="240"/>
      <c r="FQ573" s="240"/>
      <c r="FR573" s="240"/>
      <c r="FS573" s="240"/>
      <c r="FT573" s="240"/>
      <c r="FU573" s="240"/>
      <c r="FV573" s="240"/>
      <c r="FW573" s="240"/>
    </row>
    <row r="574" spans="1:179" s="183" customFormat="1" ht="15.75">
      <c r="A574" s="6"/>
      <c r="B574" s="6"/>
      <c r="C574" s="6"/>
      <c r="D574" s="6"/>
      <c r="E574" s="238"/>
      <c r="F574" s="238"/>
      <c r="FC574" s="243"/>
      <c r="FD574" s="240"/>
      <c r="FE574" s="240"/>
      <c r="FF574" s="240"/>
      <c r="FH574" s="240"/>
      <c r="FI574" s="240"/>
      <c r="FJ574" s="240"/>
      <c r="FK574" s="240"/>
      <c r="FL574" s="240"/>
      <c r="FM574" s="240"/>
      <c r="FN574" s="240"/>
      <c r="FO574" s="240"/>
      <c r="FP574" s="240"/>
      <c r="FQ574" s="240"/>
      <c r="FR574" s="240"/>
      <c r="FS574" s="240"/>
      <c r="FT574" s="240"/>
      <c r="FU574" s="240"/>
      <c r="FV574" s="240"/>
      <c r="FW574" s="240"/>
    </row>
    <row r="575" spans="1:179" s="183" customFormat="1" ht="15.75">
      <c r="A575" s="6"/>
      <c r="B575" s="6"/>
      <c r="C575" s="6"/>
      <c r="D575" s="6"/>
      <c r="E575" s="238"/>
      <c r="F575" s="238"/>
      <c r="FC575" s="243"/>
      <c r="FD575" s="240"/>
      <c r="FE575" s="240"/>
      <c r="FF575" s="240"/>
      <c r="FH575" s="240"/>
      <c r="FI575" s="240"/>
      <c r="FJ575" s="240"/>
      <c r="FK575" s="240"/>
      <c r="FL575" s="240"/>
      <c r="FM575" s="240"/>
      <c r="FN575" s="240"/>
      <c r="FO575" s="240"/>
      <c r="FP575" s="240"/>
      <c r="FQ575" s="240"/>
      <c r="FR575" s="240"/>
      <c r="FS575" s="240"/>
      <c r="FT575" s="240"/>
      <c r="FU575" s="240"/>
      <c r="FV575" s="240"/>
      <c r="FW575" s="240"/>
    </row>
    <row r="576" spans="1:179" s="183" customFormat="1" ht="15.75">
      <c r="A576" s="6"/>
      <c r="B576" s="6"/>
      <c r="C576" s="6"/>
      <c r="D576" s="6"/>
      <c r="E576" s="238"/>
      <c r="F576" s="238"/>
      <c r="FC576" s="243"/>
      <c r="FD576" s="240"/>
      <c r="FE576" s="240"/>
      <c r="FF576" s="240"/>
      <c r="FH576" s="240"/>
      <c r="FI576" s="240"/>
      <c r="FJ576" s="240"/>
      <c r="FK576" s="240"/>
      <c r="FL576" s="240"/>
      <c r="FM576" s="240"/>
      <c r="FN576" s="240"/>
      <c r="FO576" s="240"/>
      <c r="FP576" s="240"/>
      <c r="FQ576" s="240"/>
      <c r="FR576" s="240"/>
      <c r="FS576" s="240"/>
      <c r="FT576" s="240"/>
      <c r="FU576" s="240"/>
      <c r="FV576" s="240"/>
      <c r="FW576" s="240"/>
    </row>
    <row r="577" spans="1:179" s="183" customFormat="1" ht="15.75">
      <c r="A577" s="6"/>
      <c r="B577" s="6"/>
      <c r="C577" s="6"/>
      <c r="D577" s="6"/>
      <c r="E577" s="238"/>
      <c r="F577" s="238"/>
      <c r="FC577" s="243"/>
      <c r="FD577" s="240"/>
      <c r="FE577" s="240"/>
      <c r="FF577" s="240"/>
      <c r="FH577" s="240"/>
      <c r="FI577" s="240"/>
      <c r="FJ577" s="240"/>
      <c r="FK577" s="240"/>
      <c r="FL577" s="240"/>
      <c r="FM577" s="240"/>
      <c r="FN577" s="240"/>
      <c r="FO577" s="240"/>
      <c r="FP577" s="240"/>
      <c r="FQ577" s="240"/>
      <c r="FR577" s="240"/>
      <c r="FS577" s="240"/>
      <c r="FT577" s="240"/>
      <c r="FU577" s="240"/>
      <c r="FV577" s="240"/>
      <c r="FW577" s="240"/>
    </row>
    <row r="578" spans="1:179" s="183" customFormat="1" ht="15.75">
      <c r="A578" s="6"/>
      <c r="B578" s="6"/>
      <c r="C578" s="6"/>
      <c r="D578" s="6"/>
      <c r="E578" s="238"/>
      <c r="F578" s="238"/>
      <c r="FC578" s="243"/>
      <c r="FD578" s="240"/>
      <c r="FE578" s="240"/>
      <c r="FF578" s="240"/>
      <c r="FH578" s="240"/>
      <c r="FI578" s="240"/>
      <c r="FJ578" s="240"/>
      <c r="FK578" s="240"/>
      <c r="FL578" s="240"/>
      <c r="FM578" s="240"/>
      <c r="FN578" s="240"/>
      <c r="FO578" s="240"/>
      <c r="FP578" s="240"/>
      <c r="FQ578" s="240"/>
      <c r="FR578" s="240"/>
      <c r="FS578" s="240"/>
      <c r="FT578" s="240"/>
      <c r="FU578" s="240"/>
      <c r="FV578" s="240"/>
      <c r="FW578" s="240"/>
    </row>
    <row r="579" spans="1:179" s="183" customFormat="1" ht="15.75">
      <c r="A579" s="6"/>
      <c r="B579" s="6"/>
      <c r="C579" s="6"/>
      <c r="D579" s="6"/>
      <c r="E579" s="238"/>
      <c r="F579" s="238"/>
      <c r="FC579" s="243"/>
      <c r="FD579" s="240"/>
      <c r="FE579" s="240"/>
      <c r="FF579" s="240"/>
      <c r="FH579" s="240"/>
      <c r="FI579" s="240"/>
      <c r="FJ579" s="240"/>
      <c r="FK579" s="240"/>
      <c r="FL579" s="240"/>
      <c r="FM579" s="240"/>
      <c r="FN579" s="240"/>
      <c r="FO579" s="240"/>
      <c r="FP579" s="240"/>
      <c r="FQ579" s="240"/>
      <c r="FR579" s="240"/>
      <c r="FS579" s="240"/>
      <c r="FT579" s="240"/>
      <c r="FU579" s="240"/>
      <c r="FV579" s="240"/>
      <c r="FW579" s="240"/>
    </row>
    <row r="580" spans="1:179" s="183" customFormat="1" ht="15.75">
      <c r="A580" s="6"/>
      <c r="B580" s="6"/>
      <c r="C580" s="6"/>
      <c r="D580" s="6"/>
      <c r="E580" s="238"/>
      <c r="F580" s="238"/>
      <c r="FC580" s="243"/>
      <c r="FD580" s="240"/>
      <c r="FE580" s="240"/>
      <c r="FF580" s="240"/>
      <c r="FH580" s="240"/>
      <c r="FI580" s="240"/>
      <c r="FJ580" s="240"/>
      <c r="FK580" s="240"/>
      <c r="FL580" s="240"/>
      <c r="FM580" s="240"/>
      <c r="FN580" s="240"/>
      <c r="FO580" s="240"/>
      <c r="FP580" s="240"/>
      <c r="FQ580" s="240"/>
      <c r="FR580" s="240"/>
      <c r="FS580" s="240"/>
      <c r="FT580" s="240"/>
      <c r="FU580" s="240"/>
      <c r="FV580" s="240"/>
      <c r="FW580" s="240"/>
    </row>
    <row r="581" spans="1:179" s="183" customFormat="1" ht="15.75">
      <c r="A581" s="6"/>
      <c r="B581" s="6"/>
      <c r="C581" s="6"/>
      <c r="D581" s="6"/>
      <c r="E581" s="238"/>
      <c r="F581" s="238"/>
      <c r="FC581" s="243"/>
      <c r="FD581" s="240"/>
      <c r="FE581" s="240"/>
      <c r="FF581" s="240"/>
      <c r="FH581" s="240"/>
      <c r="FI581" s="240"/>
      <c r="FJ581" s="240"/>
      <c r="FK581" s="240"/>
      <c r="FL581" s="240"/>
      <c r="FM581" s="240"/>
      <c r="FN581" s="240"/>
      <c r="FO581" s="240"/>
      <c r="FP581" s="240"/>
      <c r="FQ581" s="240"/>
      <c r="FR581" s="240"/>
      <c r="FS581" s="240"/>
      <c r="FT581" s="240"/>
      <c r="FU581" s="240"/>
      <c r="FV581" s="240"/>
      <c r="FW581" s="240"/>
    </row>
    <row r="582" spans="1:179" s="183" customFormat="1" ht="15.75">
      <c r="A582" s="6"/>
      <c r="B582" s="6"/>
      <c r="C582" s="6"/>
      <c r="D582" s="6"/>
      <c r="E582" s="238"/>
      <c r="F582" s="238"/>
      <c r="FC582" s="243"/>
      <c r="FD582" s="240"/>
      <c r="FE582" s="240"/>
      <c r="FF582" s="240"/>
      <c r="FH582" s="240"/>
      <c r="FI582" s="240"/>
      <c r="FJ582" s="240"/>
      <c r="FK582" s="240"/>
      <c r="FL582" s="240"/>
      <c r="FM582" s="240"/>
      <c r="FN582" s="240"/>
      <c r="FO582" s="240"/>
      <c r="FP582" s="240"/>
      <c r="FQ582" s="240"/>
      <c r="FR582" s="240"/>
      <c r="FS582" s="240"/>
      <c r="FT582" s="240"/>
      <c r="FU582" s="240"/>
      <c r="FV582" s="240"/>
      <c r="FW582" s="240"/>
    </row>
    <row r="583" spans="1:179" s="183" customFormat="1" ht="15.75">
      <c r="A583" s="6"/>
      <c r="B583" s="6"/>
      <c r="C583" s="6"/>
      <c r="D583" s="6"/>
      <c r="E583" s="238"/>
      <c r="F583" s="238"/>
      <c r="FC583" s="243"/>
      <c r="FD583" s="240"/>
      <c r="FE583" s="240"/>
      <c r="FF583" s="240"/>
      <c r="FH583" s="240"/>
      <c r="FI583" s="240"/>
      <c r="FJ583" s="240"/>
      <c r="FK583" s="240"/>
      <c r="FL583" s="240"/>
      <c r="FM583" s="240"/>
      <c r="FN583" s="240"/>
      <c r="FO583" s="240"/>
      <c r="FP583" s="240"/>
      <c r="FQ583" s="240"/>
      <c r="FR583" s="240"/>
      <c r="FS583" s="240"/>
      <c r="FT583" s="240"/>
      <c r="FU583" s="240"/>
      <c r="FV583" s="240"/>
      <c r="FW583" s="240"/>
    </row>
    <row r="584" spans="1:179" s="183" customFormat="1" ht="15.75">
      <c r="A584" s="6"/>
      <c r="B584" s="6"/>
      <c r="C584" s="6"/>
      <c r="D584" s="6"/>
      <c r="E584" s="238"/>
      <c r="F584" s="238"/>
      <c r="FC584" s="243"/>
      <c r="FD584" s="240"/>
      <c r="FE584" s="240"/>
      <c r="FF584" s="240"/>
      <c r="FH584" s="240"/>
      <c r="FI584" s="240"/>
      <c r="FJ584" s="240"/>
      <c r="FK584" s="240"/>
      <c r="FL584" s="240"/>
      <c r="FM584" s="240"/>
      <c r="FN584" s="240"/>
      <c r="FO584" s="240"/>
      <c r="FP584" s="240"/>
      <c r="FQ584" s="240"/>
      <c r="FR584" s="240"/>
      <c r="FS584" s="240"/>
      <c r="FT584" s="240"/>
      <c r="FU584" s="240"/>
      <c r="FV584" s="240"/>
      <c r="FW584" s="240"/>
    </row>
    <row r="585" spans="1:179" s="183" customFormat="1" ht="15.75">
      <c r="A585" s="6"/>
      <c r="B585" s="6"/>
      <c r="C585" s="6"/>
      <c r="D585" s="6"/>
      <c r="E585" s="238"/>
      <c r="F585" s="238"/>
      <c r="FC585" s="243"/>
      <c r="FD585" s="240"/>
      <c r="FE585" s="240"/>
      <c r="FF585" s="240"/>
      <c r="FH585" s="240"/>
      <c r="FI585" s="240"/>
      <c r="FJ585" s="240"/>
      <c r="FK585" s="240"/>
      <c r="FL585" s="240"/>
      <c r="FM585" s="240"/>
      <c r="FN585" s="240"/>
      <c r="FO585" s="240"/>
      <c r="FP585" s="240"/>
      <c r="FQ585" s="240"/>
      <c r="FR585" s="240"/>
      <c r="FS585" s="240"/>
      <c r="FT585" s="240"/>
      <c r="FU585" s="240"/>
      <c r="FV585" s="240"/>
      <c r="FW585" s="240"/>
    </row>
    <row r="586" spans="1:179" s="183" customFormat="1" ht="15.75">
      <c r="A586" s="6"/>
      <c r="B586" s="6"/>
      <c r="C586" s="6"/>
      <c r="D586" s="6"/>
      <c r="E586" s="238"/>
      <c r="F586" s="238"/>
      <c r="FC586" s="243"/>
      <c r="FD586" s="240"/>
      <c r="FE586" s="240"/>
      <c r="FF586" s="240"/>
      <c r="FH586" s="240"/>
      <c r="FI586" s="240"/>
      <c r="FJ586" s="240"/>
      <c r="FK586" s="240"/>
      <c r="FL586" s="240"/>
      <c r="FM586" s="240"/>
      <c r="FN586" s="240"/>
      <c r="FO586" s="240"/>
      <c r="FP586" s="240"/>
      <c r="FQ586" s="240"/>
      <c r="FR586" s="240"/>
      <c r="FS586" s="240"/>
      <c r="FT586" s="240"/>
      <c r="FU586" s="240"/>
      <c r="FV586" s="240"/>
      <c r="FW586" s="240"/>
    </row>
    <row r="587" spans="1:179" s="183" customFormat="1" ht="15.75">
      <c r="A587" s="6"/>
      <c r="B587" s="6"/>
      <c r="C587" s="6"/>
      <c r="D587" s="6"/>
      <c r="E587" s="238"/>
      <c r="F587" s="238"/>
      <c r="FC587" s="243"/>
      <c r="FD587" s="240"/>
      <c r="FE587" s="240"/>
      <c r="FF587" s="240"/>
      <c r="FH587" s="240"/>
      <c r="FI587" s="240"/>
      <c r="FJ587" s="240"/>
      <c r="FK587" s="240"/>
      <c r="FL587" s="240"/>
      <c r="FM587" s="240"/>
      <c r="FN587" s="240"/>
      <c r="FO587" s="240"/>
      <c r="FP587" s="240"/>
      <c r="FQ587" s="240"/>
      <c r="FR587" s="240"/>
      <c r="FS587" s="240"/>
      <c r="FT587" s="240"/>
      <c r="FU587" s="240"/>
      <c r="FV587" s="240"/>
      <c r="FW587" s="240"/>
    </row>
    <row r="588" spans="1:179" s="183" customFormat="1" ht="15.75">
      <c r="A588" s="6"/>
      <c r="B588" s="6"/>
      <c r="C588" s="6"/>
      <c r="D588" s="6"/>
      <c r="E588" s="238"/>
      <c r="F588" s="238"/>
      <c r="FC588" s="243"/>
      <c r="FD588" s="240"/>
      <c r="FE588" s="240"/>
      <c r="FF588" s="240"/>
      <c r="FH588" s="240"/>
      <c r="FI588" s="240"/>
      <c r="FJ588" s="240"/>
      <c r="FK588" s="240"/>
      <c r="FL588" s="240"/>
      <c r="FM588" s="240"/>
      <c r="FN588" s="240"/>
      <c r="FO588" s="240"/>
      <c r="FP588" s="240"/>
      <c r="FQ588" s="240"/>
      <c r="FR588" s="240"/>
      <c r="FS588" s="240"/>
      <c r="FT588" s="240"/>
      <c r="FU588" s="240"/>
      <c r="FV588" s="240"/>
      <c r="FW588" s="240"/>
    </row>
    <row r="589" spans="1:179" s="183" customFormat="1" ht="15.75">
      <c r="A589" s="6"/>
      <c r="B589" s="6"/>
      <c r="C589" s="6"/>
      <c r="D589" s="6"/>
      <c r="E589" s="238"/>
      <c r="F589" s="238"/>
      <c r="FC589" s="243"/>
      <c r="FD589" s="240"/>
      <c r="FE589" s="240"/>
      <c r="FF589" s="240"/>
      <c r="FH589" s="240"/>
      <c r="FI589" s="240"/>
      <c r="FJ589" s="240"/>
      <c r="FK589" s="240"/>
      <c r="FL589" s="240"/>
      <c r="FM589" s="240"/>
      <c r="FN589" s="240"/>
      <c r="FO589" s="240"/>
      <c r="FP589" s="240"/>
      <c r="FQ589" s="240"/>
      <c r="FR589" s="240"/>
      <c r="FS589" s="240"/>
      <c r="FT589" s="240"/>
      <c r="FU589" s="240"/>
      <c r="FV589" s="240"/>
      <c r="FW589" s="240"/>
    </row>
    <row r="590" spans="1:179" s="183" customFormat="1" ht="15.75">
      <c r="A590" s="6"/>
      <c r="B590" s="6"/>
      <c r="C590" s="6"/>
      <c r="D590" s="6"/>
      <c r="E590" s="238"/>
      <c r="F590" s="238"/>
      <c r="FC590" s="243"/>
      <c r="FD590" s="240"/>
      <c r="FE590" s="240"/>
      <c r="FF590" s="240"/>
      <c r="FH590" s="240"/>
      <c r="FI590" s="240"/>
      <c r="FJ590" s="240"/>
      <c r="FK590" s="240"/>
      <c r="FL590" s="240"/>
      <c r="FM590" s="240"/>
      <c r="FN590" s="240"/>
      <c r="FO590" s="240"/>
      <c r="FP590" s="240"/>
      <c r="FQ590" s="240"/>
      <c r="FR590" s="240"/>
      <c r="FS590" s="240"/>
      <c r="FT590" s="240"/>
      <c r="FU590" s="240"/>
      <c r="FV590" s="240"/>
      <c r="FW590" s="240"/>
    </row>
    <row r="591" spans="1:179" s="183" customFormat="1" ht="15.75">
      <c r="A591" s="6"/>
      <c r="B591" s="6"/>
      <c r="C591" s="6"/>
      <c r="D591" s="6"/>
      <c r="E591" s="238"/>
      <c r="F591" s="238"/>
      <c r="FC591" s="243"/>
      <c r="FD591" s="240"/>
      <c r="FE591" s="240"/>
      <c r="FF591" s="240"/>
      <c r="FH591" s="240"/>
      <c r="FI591" s="240"/>
      <c r="FJ591" s="240"/>
      <c r="FK591" s="240"/>
      <c r="FL591" s="240"/>
      <c r="FM591" s="240"/>
      <c r="FN591" s="240"/>
      <c r="FO591" s="240"/>
      <c r="FP591" s="240"/>
      <c r="FQ591" s="240"/>
      <c r="FR591" s="240"/>
      <c r="FS591" s="240"/>
      <c r="FT591" s="240"/>
      <c r="FU591" s="240"/>
      <c r="FV591" s="240"/>
      <c r="FW591" s="240"/>
    </row>
    <row r="592" spans="1:179" s="183" customFormat="1" ht="15.75">
      <c r="A592" s="6"/>
      <c r="B592" s="6"/>
      <c r="C592" s="6"/>
      <c r="D592" s="6"/>
      <c r="E592" s="238"/>
      <c r="F592" s="238"/>
      <c r="FC592" s="243"/>
      <c r="FD592" s="240"/>
      <c r="FE592" s="240"/>
      <c r="FF592" s="240"/>
      <c r="FH592" s="240"/>
      <c r="FI592" s="240"/>
      <c r="FJ592" s="240"/>
      <c r="FK592" s="240"/>
      <c r="FL592" s="240"/>
      <c r="FM592" s="240"/>
      <c r="FN592" s="240"/>
      <c r="FO592" s="240"/>
      <c r="FP592" s="240"/>
      <c r="FQ592" s="240"/>
      <c r="FR592" s="240"/>
      <c r="FS592" s="240"/>
      <c r="FT592" s="240"/>
      <c r="FU592" s="240"/>
      <c r="FV592" s="240"/>
      <c r="FW592" s="240"/>
    </row>
    <row r="593" spans="1:179" s="183" customFormat="1" ht="15.75">
      <c r="A593" s="6"/>
      <c r="B593" s="6"/>
      <c r="C593" s="6"/>
      <c r="D593" s="6"/>
      <c r="E593" s="238"/>
      <c r="F593" s="238"/>
      <c r="FC593" s="243"/>
      <c r="FD593" s="240"/>
      <c r="FE593" s="240"/>
      <c r="FF593" s="240"/>
      <c r="FH593" s="240"/>
      <c r="FI593" s="240"/>
      <c r="FJ593" s="240"/>
      <c r="FK593" s="240"/>
      <c r="FL593" s="240"/>
      <c r="FM593" s="240"/>
      <c r="FN593" s="240"/>
      <c r="FO593" s="240"/>
      <c r="FP593" s="240"/>
      <c r="FQ593" s="240"/>
      <c r="FR593" s="240"/>
      <c r="FS593" s="240"/>
      <c r="FT593" s="240"/>
      <c r="FU593" s="240"/>
      <c r="FV593" s="240"/>
      <c r="FW593" s="240"/>
    </row>
    <row r="594" spans="1:179" s="183" customFormat="1" ht="15.75">
      <c r="A594" s="6"/>
      <c r="B594" s="6"/>
      <c r="C594" s="6"/>
      <c r="D594" s="6"/>
      <c r="E594" s="238"/>
      <c r="F594" s="238"/>
      <c r="FC594" s="243"/>
      <c r="FD594" s="240"/>
      <c r="FE594" s="240"/>
      <c r="FF594" s="240"/>
      <c r="FH594" s="240"/>
      <c r="FI594" s="240"/>
      <c r="FJ594" s="240"/>
      <c r="FK594" s="240"/>
      <c r="FL594" s="240"/>
      <c r="FM594" s="240"/>
      <c r="FN594" s="240"/>
      <c r="FO594" s="240"/>
      <c r="FP594" s="240"/>
      <c r="FQ594" s="240"/>
      <c r="FR594" s="240"/>
      <c r="FS594" s="240"/>
      <c r="FT594" s="240"/>
      <c r="FU594" s="240"/>
      <c r="FV594" s="240"/>
      <c r="FW594" s="240"/>
    </row>
    <row r="595" spans="1:179" s="183" customFormat="1" ht="15.75">
      <c r="A595" s="6"/>
      <c r="B595" s="6"/>
      <c r="C595" s="6"/>
      <c r="D595" s="6"/>
      <c r="E595" s="238"/>
      <c r="F595" s="238"/>
      <c r="FC595" s="243"/>
      <c r="FD595" s="240"/>
      <c r="FE595" s="240"/>
      <c r="FF595" s="240"/>
      <c r="FH595" s="240"/>
      <c r="FI595" s="240"/>
      <c r="FJ595" s="240"/>
      <c r="FK595" s="240"/>
      <c r="FL595" s="240"/>
      <c r="FM595" s="240"/>
      <c r="FN595" s="240"/>
      <c r="FO595" s="240"/>
      <c r="FP595" s="240"/>
      <c r="FQ595" s="240"/>
      <c r="FR595" s="240"/>
      <c r="FS595" s="240"/>
      <c r="FT595" s="240"/>
      <c r="FU595" s="240"/>
      <c r="FV595" s="240"/>
      <c r="FW595" s="240"/>
    </row>
    <row r="596" spans="1:179" s="183" customFormat="1" ht="15.75">
      <c r="A596" s="6"/>
      <c r="B596" s="6"/>
      <c r="C596" s="6"/>
      <c r="D596" s="6"/>
      <c r="E596" s="238"/>
      <c r="F596" s="238"/>
      <c r="FC596" s="243"/>
      <c r="FD596" s="240"/>
      <c r="FE596" s="240"/>
      <c r="FF596" s="240"/>
      <c r="FH596" s="240"/>
      <c r="FI596" s="240"/>
      <c r="FJ596" s="240"/>
      <c r="FK596" s="240"/>
      <c r="FL596" s="240"/>
      <c r="FM596" s="240"/>
      <c r="FN596" s="240"/>
      <c r="FO596" s="240"/>
      <c r="FP596" s="240"/>
      <c r="FQ596" s="240"/>
      <c r="FR596" s="240"/>
      <c r="FS596" s="240"/>
      <c r="FT596" s="240"/>
      <c r="FU596" s="240"/>
      <c r="FV596" s="240"/>
      <c r="FW596" s="240"/>
    </row>
    <row r="597" spans="1:179" s="183" customFormat="1" ht="15.75">
      <c r="A597" s="6"/>
      <c r="B597" s="6"/>
      <c r="C597" s="6"/>
      <c r="D597" s="6"/>
      <c r="E597" s="238"/>
      <c r="F597" s="238"/>
      <c r="FC597" s="243"/>
      <c r="FD597" s="240"/>
      <c r="FE597" s="240"/>
      <c r="FF597" s="240"/>
      <c r="FH597" s="240"/>
      <c r="FI597" s="240"/>
      <c r="FJ597" s="240"/>
      <c r="FK597" s="240"/>
      <c r="FL597" s="240"/>
      <c r="FM597" s="240"/>
      <c r="FN597" s="240"/>
      <c r="FO597" s="240"/>
      <c r="FP597" s="240"/>
      <c r="FQ597" s="240"/>
      <c r="FR597" s="240"/>
      <c r="FS597" s="240"/>
      <c r="FT597" s="240"/>
      <c r="FU597" s="240"/>
      <c r="FV597" s="240"/>
      <c r="FW597" s="240"/>
    </row>
    <row r="598" spans="1:179" s="183" customFormat="1" ht="15.75">
      <c r="A598" s="6"/>
      <c r="B598" s="6"/>
      <c r="C598" s="6"/>
      <c r="D598" s="6"/>
      <c r="E598" s="238"/>
      <c r="F598" s="238"/>
      <c r="FC598" s="243"/>
      <c r="FD598" s="240"/>
      <c r="FE598" s="240"/>
      <c r="FF598" s="240"/>
      <c r="FH598" s="240"/>
      <c r="FI598" s="240"/>
      <c r="FJ598" s="240"/>
      <c r="FK598" s="240"/>
      <c r="FL598" s="240"/>
      <c r="FM598" s="240"/>
      <c r="FN598" s="240"/>
      <c r="FO598" s="240"/>
      <c r="FP598" s="240"/>
      <c r="FQ598" s="240"/>
      <c r="FR598" s="240"/>
      <c r="FS598" s="240"/>
      <c r="FT598" s="240"/>
      <c r="FU598" s="240"/>
      <c r="FV598" s="240"/>
      <c r="FW598" s="240"/>
    </row>
    <row r="599" spans="1:179" s="183" customFormat="1" ht="15.75">
      <c r="A599" s="6"/>
      <c r="B599" s="6"/>
      <c r="C599" s="6"/>
      <c r="D599" s="6"/>
      <c r="E599" s="238"/>
      <c r="F599" s="238"/>
      <c r="FC599" s="243"/>
      <c r="FD599" s="240"/>
      <c r="FE599" s="240"/>
      <c r="FF599" s="240"/>
      <c r="FH599" s="240"/>
      <c r="FI599" s="240"/>
      <c r="FJ599" s="240"/>
      <c r="FK599" s="240"/>
      <c r="FL599" s="240"/>
      <c r="FM599" s="240"/>
      <c r="FN599" s="240"/>
      <c r="FO599" s="240"/>
      <c r="FP599" s="240"/>
      <c r="FQ599" s="240"/>
      <c r="FR599" s="240"/>
      <c r="FS599" s="240"/>
      <c r="FT599" s="240"/>
      <c r="FU599" s="240"/>
      <c r="FV599" s="240"/>
      <c r="FW599" s="240"/>
    </row>
    <row r="600" spans="1:179" s="183" customFormat="1" ht="15.75">
      <c r="A600" s="6"/>
      <c r="B600" s="6"/>
      <c r="C600" s="6"/>
      <c r="D600" s="6"/>
      <c r="E600" s="238"/>
      <c r="F600" s="238"/>
      <c r="FC600" s="243"/>
      <c r="FD600" s="240"/>
      <c r="FE600" s="240"/>
      <c r="FF600" s="240"/>
      <c r="FH600" s="240"/>
      <c r="FI600" s="240"/>
      <c r="FJ600" s="240"/>
      <c r="FK600" s="240"/>
      <c r="FL600" s="240"/>
      <c r="FM600" s="240"/>
      <c r="FN600" s="240"/>
      <c r="FO600" s="240"/>
      <c r="FP600" s="240"/>
      <c r="FQ600" s="240"/>
      <c r="FR600" s="240"/>
      <c r="FS600" s="240"/>
      <c r="FT600" s="240"/>
      <c r="FU600" s="240"/>
      <c r="FV600" s="240"/>
      <c r="FW600" s="240"/>
    </row>
    <row r="601" spans="1:179" s="183" customFormat="1" ht="15.75">
      <c r="A601" s="6"/>
      <c r="B601" s="6"/>
      <c r="C601" s="6"/>
      <c r="D601" s="6"/>
      <c r="E601" s="238"/>
      <c r="F601" s="238"/>
      <c r="FC601" s="243"/>
      <c r="FD601" s="240"/>
      <c r="FE601" s="240"/>
      <c r="FF601" s="240"/>
      <c r="FH601" s="240"/>
      <c r="FI601" s="240"/>
      <c r="FJ601" s="240"/>
      <c r="FK601" s="240"/>
      <c r="FL601" s="240"/>
      <c r="FM601" s="240"/>
      <c r="FN601" s="240"/>
      <c r="FO601" s="240"/>
      <c r="FP601" s="240"/>
      <c r="FQ601" s="240"/>
      <c r="FR601" s="240"/>
      <c r="FS601" s="240"/>
      <c r="FT601" s="240"/>
      <c r="FU601" s="240"/>
      <c r="FV601" s="240"/>
      <c r="FW601" s="240"/>
    </row>
    <row r="602" spans="1:179" s="183" customFormat="1" ht="15.75">
      <c r="A602" s="6"/>
      <c r="B602" s="6"/>
      <c r="C602" s="6"/>
      <c r="D602" s="6"/>
      <c r="E602" s="238"/>
      <c r="F602" s="238"/>
      <c r="FC602" s="243"/>
      <c r="FD602" s="240"/>
      <c r="FE602" s="240"/>
      <c r="FF602" s="240"/>
      <c r="FH602" s="240"/>
      <c r="FI602" s="240"/>
      <c r="FJ602" s="240"/>
      <c r="FK602" s="240"/>
      <c r="FL602" s="240"/>
      <c r="FM602" s="240"/>
      <c r="FN602" s="240"/>
      <c r="FO602" s="240"/>
      <c r="FP602" s="240"/>
      <c r="FQ602" s="240"/>
      <c r="FR602" s="240"/>
      <c r="FS602" s="240"/>
      <c r="FT602" s="240"/>
      <c r="FU602" s="240"/>
      <c r="FV602" s="240"/>
      <c r="FW602" s="240"/>
    </row>
    <row r="603" spans="1:179" s="183" customFormat="1" ht="15.75">
      <c r="A603" s="6"/>
      <c r="B603" s="6"/>
      <c r="C603" s="6"/>
      <c r="D603" s="6"/>
      <c r="E603" s="238"/>
      <c r="F603" s="238"/>
      <c r="FC603" s="243"/>
      <c r="FD603" s="240"/>
      <c r="FE603" s="240"/>
      <c r="FF603" s="240"/>
      <c r="FH603" s="240"/>
      <c r="FI603" s="240"/>
      <c r="FJ603" s="240"/>
      <c r="FK603" s="240"/>
      <c r="FL603" s="240"/>
      <c r="FM603" s="240"/>
      <c r="FN603" s="240"/>
      <c r="FO603" s="240"/>
      <c r="FP603" s="240"/>
      <c r="FQ603" s="240"/>
      <c r="FR603" s="240"/>
      <c r="FS603" s="240"/>
      <c r="FT603" s="240"/>
      <c r="FU603" s="240"/>
      <c r="FV603" s="240"/>
      <c r="FW603" s="240"/>
    </row>
    <row r="604" spans="1:179" s="183" customFormat="1" ht="15.75">
      <c r="A604" s="6"/>
      <c r="B604" s="6"/>
      <c r="C604" s="6"/>
      <c r="D604" s="6"/>
      <c r="E604" s="238"/>
      <c r="F604" s="238"/>
      <c r="FC604" s="243"/>
      <c r="FD604" s="240"/>
      <c r="FE604" s="240"/>
      <c r="FF604" s="240"/>
      <c r="FH604" s="240"/>
      <c r="FI604" s="240"/>
      <c r="FJ604" s="240"/>
      <c r="FK604" s="240"/>
      <c r="FL604" s="240"/>
      <c r="FM604" s="240"/>
      <c r="FN604" s="240"/>
      <c r="FO604" s="240"/>
      <c r="FP604" s="240"/>
      <c r="FQ604" s="240"/>
      <c r="FR604" s="240"/>
      <c r="FS604" s="240"/>
      <c r="FT604" s="240"/>
      <c r="FU604" s="240"/>
      <c r="FV604" s="240"/>
      <c r="FW604" s="240"/>
    </row>
    <row r="605" spans="1:179" s="183" customFormat="1" ht="15.75">
      <c r="A605" s="6"/>
      <c r="B605" s="6"/>
      <c r="C605" s="6"/>
      <c r="D605" s="6"/>
      <c r="E605" s="238"/>
      <c r="F605" s="238"/>
      <c r="FC605" s="243"/>
      <c r="FD605" s="240"/>
      <c r="FE605" s="240"/>
      <c r="FF605" s="240"/>
      <c r="FH605" s="240"/>
      <c r="FI605" s="240"/>
      <c r="FJ605" s="240"/>
      <c r="FK605" s="240"/>
      <c r="FL605" s="240"/>
      <c r="FM605" s="240"/>
      <c r="FN605" s="240"/>
      <c r="FO605" s="240"/>
      <c r="FP605" s="240"/>
      <c r="FQ605" s="240"/>
      <c r="FR605" s="240"/>
      <c r="FS605" s="240"/>
      <c r="FT605" s="240"/>
      <c r="FU605" s="240"/>
      <c r="FV605" s="240"/>
      <c r="FW605" s="240"/>
    </row>
    <row r="606" spans="1:179" s="183" customFormat="1" ht="15.75">
      <c r="A606" s="6"/>
      <c r="B606" s="6"/>
      <c r="C606" s="6"/>
      <c r="D606" s="6"/>
      <c r="E606" s="238"/>
      <c r="F606" s="238"/>
      <c r="FC606" s="243"/>
      <c r="FD606" s="240"/>
      <c r="FE606" s="240"/>
      <c r="FF606" s="240"/>
      <c r="FH606" s="240"/>
      <c r="FI606" s="240"/>
      <c r="FJ606" s="240"/>
      <c r="FK606" s="240"/>
      <c r="FL606" s="240"/>
      <c r="FM606" s="240"/>
      <c r="FN606" s="240"/>
      <c r="FO606" s="240"/>
      <c r="FP606" s="240"/>
      <c r="FQ606" s="240"/>
      <c r="FR606" s="240"/>
      <c r="FS606" s="240"/>
      <c r="FT606" s="240"/>
      <c r="FU606" s="240"/>
      <c r="FV606" s="240"/>
      <c r="FW606" s="240"/>
    </row>
    <row r="607" spans="1:179" s="183" customFormat="1" ht="15.75">
      <c r="A607" s="6"/>
      <c r="B607" s="6"/>
      <c r="C607" s="6"/>
      <c r="D607" s="6"/>
      <c r="E607" s="238"/>
      <c r="F607" s="238"/>
      <c r="FC607" s="243"/>
      <c r="FD607" s="240"/>
      <c r="FE607" s="240"/>
      <c r="FF607" s="240"/>
      <c r="FH607" s="240"/>
      <c r="FI607" s="240"/>
      <c r="FJ607" s="240"/>
      <c r="FK607" s="240"/>
      <c r="FL607" s="240"/>
      <c r="FM607" s="240"/>
      <c r="FN607" s="240"/>
      <c r="FO607" s="240"/>
      <c r="FP607" s="240"/>
      <c r="FQ607" s="240"/>
      <c r="FR607" s="240"/>
      <c r="FS607" s="240"/>
      <c r="FT607" s="240"/>
      <c r="FU607" s="240"/>
      <c r="FV607" s="240"/>
      <c r="FW607" s="240"/>
    </row>
    <row r="608" spans="1:179" s="183" customFormat="1" ht="15.75">
      <c r="A608" s="6"/>
      <c r="B608" s="6"/>
      <c r="C608" s="6"/>
      <c r="D608" s="6"/>
      <c r="E608" s="238"/>
      <c r="F608" s="238"/>
      <c r="FC608" s="243"/>
      <c r="FD608" s="240"/>
      <c r="FE608" s="240"/>
      <c r="FF608" s="240"/>
      <c r="FH608" s="240"/>
      <c r="FI608" s="240"/>
      <c r="FJ608" s="240"/>
      <c r="FK608" s="240"/>
      <c r="FL608" s="240"/>
      <c r="FM608" s="240"/>
      <c r="FN608" s="240"/>
      <c r="FO608" s="240"/>
      <c r="FP608" s="240"/>
      <c r="FQ608" s="240"/>
      <c r="FR608" s="240"/>
      <c r="FS608" s="240"/>
      <c r="FT608" s="240"/>
      <c r="FU608" s="240"/>
      <c r="FV608" s="240"/>
      <c r="FW608" s="240"/>
    </row>
    <row r="609" spans="1:179" s="183" customFormat="1" ht="15.75">
      <c r="A609" s="6"/>
      <c r="B609" s="6"/>
      <c r="C609" s="6"/>
      <c r="D609" s="6"/>
      <c r="E609" s="238"/>
      <c r="F609" s="238"/>
      <c r="FC609" s="243"/>
      <c r="FD609" s="240"/>
      <c r="FE609" s="240"/>
      <c r="FF609" s="240"/>
      <c r="FH609" s="240"/>
      <c r="FI609" s="240"/>
      <c r="FJ609" s="240"/>
      <c r="FK609" s="240"/>
      <c r="FL609" s="240"/>
      <c r="FM609" s="240"/>
      <c r="FN609" s="240"/>
      <c r="FO609" s="240"/>
      <c r="FP609" s="240"/>
      <c r="FQ609" s="240"/>
      <c r="FR609" s="240"/>
      <c r="FS609" s="240"/>
      <c r="FT609" s="240"/>
      <c r="FU609" s="240"/>
      <c r="FV609" s="240"/>
      <c r="FW609" s="240"/>
    </row>
    <row r="610" spans="1:179" s="183" customFormat="1" ht="15.75">
      <c r="A610" s="6"/>
      <c r="B610" s="6"/>
      <c r="C610" s="6"/>
      <c r="D610" s="6"/>
      <c r="E610" s="238"/>
      <c r="F610" s="238"/>
      <c r="FC610" s="243"/>
      <c r="FD610" s="240"/>
      <c r="FE610" s="240"/>
      <c r="FF610" s="240"/>
      <c r="FH610" s="240"/>
      <c r="FI610" s="240"/>
      <c r="FJ610" s="240"/>
      <c r="FK610" s="240"/>
      <c r="FL610" s="240"/>
      <c r="FM610" s="240"/>
      <c r="FN610" s="240"/>
      <c r="FO610" s="240"/>
      <c r="FP610" s="240"/>
      <c r="FQ610" s="240"/>
      <c r="FR610" s="240"/>
      <c r="FS610" s="240"/>
      <c r="FT610" s="240"/>
      <c r="FU610" s="240"/>
      <c r="FV610" s="240"/>
      <c r="FW610" s="240"/>
    </row>
    <row r="611" spans="1:179" s="183" customFormat="1" ht="15.75">
      <c r="A611" s="6"/>
      <c r="B611" s="6"/>
      <c r="C611" s="6"/>
      <c r="D611" s="6"/>
      <c r="E611" s="238"/>
      <c r="F611" s="238"/>
      <c r="FC611" s="243"/>
      <c r="FD611" s="240"/>
      <c r="FE611" s="240"/>
      <c r="FF611" s="240"/>
      <c r="FH611" s="240"/>
      <c r="FI611" s="240"/>
      <c r="FJ611" s="240"/>
      <c r="FK611" s="240"/>
      <c r="FL611" s="240"/>
      <c r="FM611" s="240"/>
      <c r="FN611" s="240"/>
      <c r="FO611" s="240"/>
      <c r="FP611" s="240"/>
      <c r="FQ611" s="240"/>
      <c r="FR611" s="240"/>
      <c r="FS611" s="240"/>
      <c r="FT611" s="240"/>
      <c r="FU611" s="240"/>
      <c r="FV611" s="240"/>
      <c r="FW611" s="240"/>
    </row>
    <row r="612" spans="1:179" s="183" customFormat="1" ht="15.75">
      <c r="A612" s="6"/>
      <c r="B612" s="6"/>
      <c r="C612" s="6"/>
      <c r="D612" s="6"/>
      <c r="E612" s="238"/>
      <c r="F612" s="238"/>
      <c r="FC612" s="243"/>
      <c r="FD612" s="240"/>
      <c r="FE612" s="240"/>
      <c r="FF612" s="240"/>
      <c r="FH612" s="240"/>
      <c r="FI612" s="240"/>
      <c r="FJ612" s="240"/>
      <c r="FK612" s="240"/>
      <c r="FL612" s="240"/>
      <c r="FM612" s="240"/>
      <c r="FN612" s="240"/>
      <c r="FO612" s="240"/>
      <c r="FP612" s="240"/>
      <c r="FQ612" s="240"/>
      <c r="FR612" s="240"/>
      <c r="FS612" s="240"/>
      <c r="FT612" s="240"/>
      <c r="FU612" s="240"/>
      <c r="FV612" s="240"/>
      <c r="FW612" s="240"/>
    </row>
    <row r="613" spans="1:179" s="183" customFormat="1" ht="15.75">
      <c r="A613" s="6"/>
      <c r="B613" s="6"/>
      <c r="C613" s="6"/>
      <c r="D613" s="6"/>
      <c r="E613" s="238"/>
      <c r="F613" s="238"/>
      <c r="FC613" s="243"/>
      <c r="FD613" s="240"/>
      <c r="FE613" s="240"/>
      <c r="FF613" s="240"/>
      <c r="FH613" s="240"/>
      <c r="FI613" s="240"/>
      <c r="FJ613" s="240"/>
      <c r="FK613" s="240"/>
      <c r="FL613" s="240"/>
      <c r="FM613" s="240"/>
      <c r="FN613" s="240"/>
      <c r="FO613" s="240"/>
      <c r="FP613" s="240"/>
      <c r="FQ613" s="240"/>
      <c r="FR613" s="240"/>
      <c r="FS613" s="240"/>
      <c r="FT613" s="240"/>
      <c r="FU613" s="240"/>
      <c r="FV613" s="240"/>
      <c r="FW613" s="240"/>
    </row>
    <row r="614" spans="1:179" s="183" customFormat="1" ht="15.75">
      <c r="A614" s="6"/>
      <c r="B614" s="6"/>
      <c r="C614" s="6"/>
      <c r="D614" s="6"/>
      <c r="E614" s="238"/>
      <c r="F614" s="238"/>
      <c r="FC614" s="243"/>
      <c r="FD614" s="240"/>
      <c r="FE614" s="240"/>
      <c r="FF614" s="240"/>
      <c r="FH614" s="240"/>
      <c r="FI614" s="240"/>
      <c r="FJ614" s="240"/>
      <c r="FK614" s="240"/>
      <c r="FL614" s="240"/>
      <c r="FM614" s="240"/>
      <c r="FN614" s="240"/>
      <c r="FO614" s="240"/>
      <c r="FP614" s="240"/>
      <c r="FQ614" s="240"/>
      <c r="FR614" s="240"/>
      <c r="FS614" s="240"/>
      <c r="FT614" s="240"/>
      <c r="FU614" s="240"/>
      <c r="FV614" s="240"/>
      <c r="FW614" s="240"/>
    </row>
    <row r="615" spans="1:179" s="183" customFormat="1" ht="15.75">
      <c r="A615" s="6"/>
      <c r="B615" s="6"/>
      <c r="C615" s="6"/>
      <c r="D615" s="6"/>
      <c r="E615" s="238"/>
      <c r="F615" s="238"/>
      <c r="FC615" s="243"/>
      <c r="FD615" s="240"/>
      <c r="FE615" s="240"/>
      <c r="FF615" s="240"/>
      <c r="FH615" s="240"/>
      <c r="FI615" s="240"/>
      <c r="FJ615" s="240"/>
      <c r="FK615" s="240"/>
      <c r="FL615" s="240"/>
      <c r="FM615" s="240"/>
      <c r="FN615" s="240"/>
      <c r="FO615" s="240"/>
      <c r="FP615" s="240"/>
      <c r="FQ615" s="240"/>
      <c r="FR615" s="240"/>
      <c r="FS615" s="240"/>
      <c r="FT615" s="240"/>
      <c r="FU615" s="240"/>
      <c r="FV615" s="240"/>
      <c r="FW615" s="240"/>
    </row>
    <row r="616" spans="1:179" s="183" customFormat="1" ht="15.75">
      <c r="A616" s="6"/>
      <c r="B616" s="6"/>
      <c r="C616" s="6"/>
      <c r="D616" s="6"/>
      <c r="E616" s="238"/>
      <c r="F616" s="238"/>
      <c r="FC616" s="243"/>
      <c r="FD616" s="240"/>
      <c r="FE616" s="240"/>
      <c r="FF616" s="240"/>
      <c r="FH616" s="240"/>
      <c r="FI616" s="240"/>
      <c r="FJ616" s="240"/>
      <c r="FK616" s="240"/>
      <c r="FL616" s="240"/>
      <c r="FM616" s="240"/>
      <c r="FN616" s="240"/>
      <c r="FO616" s="240"/>
      <c r="FP616" s="240"/>
      <c r="FQ616" s="240"/>
      <c r="FR616" s="240"/>
      <c r="FS616" s="240"/>
      <c r="FT616" s="240"/>
      <c r="FU616" s="240"/>
      <c r="FV616" s="240"/>
      <c r="FW616" s="240"/>
    </row>
    <row r="617" spans="1:179" s="183" customFormat="1" ht="15.75">
      <c r="A617" s="6"/>
      <c r="B617" s="6"/>
      <c r="C617" s="6"/>
      <c r="D617" s="6"/>
      <c r="E617" s="238"/>
      <c r="F617" s="238"/>
      <c r="FC617" s="243"/>
      <c r="FD617" s="240"/>
      <c r="FE617" s="240"/>
      <c r="FF617" s="240"/>
      <c r="FH617" s="240"/>
      <c r="FI617" s="240"/>
      <c r="FJ617" s="240"/>
      <c r="FK617" s="240"/>
      <c r="FL617" s="240"/>
      <c r="FM617" s="240"/>
      <c r="FN617" s="240"/>
      <c r="FO617" s="240"/>
      <c r="FP617" s="240"/>
      <c r="FQ617" s="240"/>
      <c r="FR617" s="240"/>
      <c r="FS617" s="240"/>
      <c r="FT617" s="240"/>
      <c r="FU617" s="240"/>
      <c r="FV617" s="240"/>
      <c r="FW617" s="240"/>
    </row>
    <row r="618" spans="1:179" s="183" customFormat="1" ht="15.75">
      <c r="A618" s="6"/>
      <c r="B618" s="6"/>
      <c r="C618" s="6"/>
      <c r="D618" s="6"/>
      <c r="E618" s="238"/>
      <c r="F618" s="238"/>
      <c r="FC618" s="243"/>
      <c r="FD618" s="240"/>
      <c r="FE618" s="240"/>
      <c r="FF618" s="240"/>
      <c r="FH618" s="240"/>
      <c r="FI618" s="240"/>
      <c r="FJ618" s="240"/>
      <c r="FK618" s="240"/>
      <c r="FL618" s="240"/>
      <c r="FM618" s="240"/>
      <c r="FN618" s="240"/>
      <c r="FO618" s="240"/>
      <c r="FP618" s="240"/>
      <c r="FQ618" s="240"/>
      <c r="FR618" s="240"/>
      <c r="FS618" s="240"/>
      <c r="FT618" s="240"/>
      <c r="FU618" s="240"/>
      <c r="FV618" s="240"/>
      <c r="FW618" s="240"/>
    </row>
    <row r="619" spans="1:179" s="183" customFormat="1" ht="15.75">
      <c r="A619" s="6"/>
      <c r="B619" s="6"/>
      <c r="C619" s="6"/>
      <c r="D619" s="6"/>
      <c r="E619" s="238"/>
      <c r="F619" s="238"/>
      <c r="FC619" s="243"/>
      <c r="FD619" s="240"/>
      <c r="FE619" s="240"/>
      <c r="FF619" s="240"/>
      <c r="FH619" s="240"/>
      <c r="FI619" s="240"/>
      <c r="FJ619" s="240"/>
      <c r="FK619" s="240"/>
      <c r="FL619" s="240"/>
      <c r="FM619" s="240"/>
      <c r="FN619" s="240"/>
      <c r="FO619" s="240"/>
      <c r="FP619" s="240"/>
      <c r="FQ619" s="240"/>
      <c r="FR619" s="240"/>
      <c r="FS619" s="240"/>
      <c r="FT619" s="240"/>
      <c r="FU619" s="240"/>
      <c r="FV619" s="240"/>
      <c r="FW619" s="240"/>
    </row>
    <row r="620" spans="1:179" s="183" customFormat="1" ht="15.75">
      <c r="A620" s="6"/>
      <c r="B620" s="6"/>
      <c r="C620" s="6"/>
      <c r="D620" s="6"/>
      <c r="E620" s="238"/>
      <c r="F620" s="238"/>
      <c r="FC620" s="243"/>
      <c r="FD620" s="240"/>
      <c r="FE620" s="240"/>
      <c r="FF620" s="240"/>
      <c r="FH620" s="240"/>
      <c r="FI620" s="240"/>
      <c r="FJ620" s="240"/>
      <c r="FK620" s="240"/>
      <c r="FL620" s="240"/>
      <c r="FM620" s="240"/>
      <c r="FN620" s="240"/>
      <c r="FO620" s="240"/>
      <c r="FP620" s="240"/>
      <c r="FQ620" s="240"/>
      <c r="FR620" s="240"/>
      <c r="FS620" s="240"/>
      <c r="FT620" s="240"/>
      <c r="FU620" s="240"/>
      <c r="FV620" s="240"/>
      <c r="FW620" s="240"/>
    </row>
    <row r="621" spans="1:179" s="183" customFormat="1" ht="15.75">
      <c r="A621" s="6"/>
      <c r="B621" s="6"/>
      <c r="C621" s="6"/>
      <c r="D621" s="6"/>
      <c r="E621" s="238"/>
      <c r="F621" s="238"/>
      <c r="FC621" s="243"/>
      <c r="FD621" s="240"/>
      <c r="FE621" s="240"/>
      <c r="FF621" s="240"/>
      <c r="FH621" s="240"/>
      <c r="FI621" s="240"/>
      <c r="FJ621" s="240"/>
      <c r="FK621" s="240"/>
      <c r="FL621" s="240"/>
      <c r="FM621" s="240"/>
      <c r="FN621" s="240"/>
      <c r="FO621" s="240"/>
      <c r="FP621" s="240"/>
      <c r="FQ621" s="240"/>
      <c r="FR621" s="240"/>
      <c r="FS621" s="240"/>
      <c r="FT621" s="240"/>
      <c r="FU621" s="240"/>
      <c r="FV621" s="240"/>
      <c r="FW621" s="240"/>
    </row>
    <row r="622" spans="1:179" s="183" customFormat="1" ht="15.75">
      <c r="A622" s="6"/>
      <c r="B622" s="6"/>
      <c r="C622" s="6"/>
      <c r="D622" s="6"/>
      <c r="E622" s="238"/>
      <c r="F622" s="238"/>
      <c r="FC622" s="243"/>
      <c r="FD622" s="240"/>
      <c r="FE622" s="240"/>
      <c r="FF622" s="240"/>
      <c r="FH622" s="240"/>
      <c r="FI622" s="240"/>
      <c r="FJ622" s="240"/>
      <c r="FK622" s="240"/>
      <c r="FL622" s="240"/>
      <c r="FM622" s="240"/>
      <c r="FN622" s="240"/>
      <c r="FO622" s="240"/>
      <c r="FP622" s="240"/>
      <c r="FQ622" s="240"/>
      <c r="FR622" s="240"/>
      <c r="FS622" s="240"/>
      <c r="FT622" s="240"/>
      <c r="FU622" s="240"/>
      <c r="FV622" s="240"/>
      <c r="FW622" s="240"/>
    </row>
    <row r="623" spans="1:179" s="183" customFormat="1" ht="15.75">
      <c r="A623" s="6"/>
      <c r="B623" s="6"/>
      <c r="C623" s="6"/>
      <c r="D623" s="6"/>
      <c r="E623" s="238"/>
      <c r="F623" s="238"/>
      <c r="FC623" s="243"/>
      <c r="FD623" s="240"/>
      <c r="FE623" s="240"/>
      <c r="FF623" s="240"/>
      <c r="FH623" s="240"/>
      <c r="FI623" s="240"/>
      <c r="FJ623" s="240"/>
      <c r="FK623" s="240"/>
      <c r="FL623" s="240"/>
      <c r="FM623" s="240"/>
      <c r="FN623" s="240"/>
      <c r="FO623" s="240"/>
      <c r="FP623" s="240"/>
      <c r="FQ623" s="240"/>
      <c r="FR623" s="240"/>
      <c r="FS623" s="240"/>
      <c r="FT623" s="240"/>
      <c r="FU623" s="240"/>
      <c r="FV623" s="240"/>
      <c r="FW623" s="240"/>
    </row>
    <row r="624" spans="1:179" s="183" customFormat="1" ht="15.75">
      <c r="A624" s="6"/>
      <c r="B624" s="6"/>
      <c r="C624" s="6"/>
      <c r="D624" s="6"/>
      <c r="E624" s="238"/>
      <c r="F624" s="238"/>
      <c r="FC624" s="243"/>
      <c r="FD624" s="240"/>
      <c r="FE624" s="240"/>
      <c r="FF624" s="240"/>
      <c r="FH624" s="240"/>
      <c r="FI624" s="240"/>
      <c r="FJ624" s="240"/>
      <c r="FK624" s="240"/>
      <c r="FL624" s="240"/>
      <c r="FM624" s="240"/>
      <c r="FN624" s="240"/>
      <c r="FO624" s="240"/>
      <c r="FP624" s="240"/>
      <c r="FQ624" s="240"/>
      <c r="FR624" s="240"/>
      <c r="FS624" s="240"/>
      <c r="FT624" s="240"/>
      <c r="FU624" s="240"/>
      <c r="FV624" s="240"/>
      <c r="FW624" s="240"/>
    </row>
    <row r="625" spans="1:179" s="183" customFormat="1" ht="15.75">
      <c r="A625" s="6"/>
      <c r="B625" s="6"/>
      <c r="C625" s="6"/>
      <c r="D625" s="6"/>
      <c r="E625" s="238"/>
      <c r="F625" s="238"/>
      <c r="FC625" s="243"/>
      <c r="FD625" s="240"/>
      <c r="FE625" s="240"/>
      <c r="FF625" s="240"/>
      <c r="FH625" s="240"/>
      <c r="FI625" s="240"/>
      <c r="FJ625" s="240"/>
      <c r="FK625" s="240"/>
      <c r="FL625" s="240"/>
      <c r="FM625" s="240"/>
      <c r="FN625" s="240"/>
      <c r="FO625" s="240"/>
      <c r="FP625" s="240"/>
      <c r="FQ625" s="240"/>
      <c r="FR625" s="240"/>
      <c r="FS625" s="240"/>
      <c r="FT625" s="240"/>
      <c r="FU625" s="240"/>
      <c r="FV625" s="240"/>
      <c r="FW625" s="240"/>
    </row>
    <row r="626" spans="1:179" s="183" customFormat="1" ht="15.75">
      <c r="A626" s="6"/>
      <c r="B626" s="6"/>
      <c r="C626" s="6"/>
      <c r="D626" s="6"/>
      <c r="E626" s="238"/>
      <c r="F626" s="238"/>
      <c r="FC626" s="243"/>
      <c r="FD626" s="240"/>
      <c r="FE626" s="240"/>
      <c r="FF626" s="240"/>
      <c r="FH626" s="240"/>
      <c r="FI626" s="240"/>
      <c r="FJ626" s="240"/>
      <c r="FK626" s="240"/>
      <c r="FL626" s="240"/>
      <c r="FM626" s="240"/>
      <c r="FN626" s="240"/>
      <c r="FO626" s="240"/>
      <c r="FP626" s="240"/>
      <c r="FQ626" s="240"/>
      <c r="FR626" s="240"/>
      <c r="FS626" s="240"/>
      <c r="FT626" s="240"/>
      <c r="FU626" s="240"/>
      <c r="FV626" s="240"/>
      <c r="FW626" s="240"/>
    </row>
    <row r="627" spans="1:179" s="183" customFormat="1" ht="15.75">
      <c r="A627" s="6"/>
      <c r="B627" s="6"/>
      <c r="C627" s="6"/>
      <c r="D627" s="6"/>
      <c r="E627" s="238"/>
      <c r="F627" s="238"/>
      <c r="FC627" s="243"/>
      <c r="FD627" s="240"/>
      <c r="FE627" s="240"/>
      <c r="FF627" s="240"/>
      <c r="FH627" s="240"/>
      <c r="FI627" s="240"/>
      <c r="FJ627" s="240"/>
      <c r="FK627" s="240"/>
      <c r="FL627" s="240"/>
      <c r="FM627" s="240"/>
      <c r="FN627" s="240"/>
      <c r="FO627" s="240"/>
      <c r="FP627" s="240"/>
      <c r="FQ627" s="240"/>
      <c r="FR627" s="240"/>
      <c r="FS627" s="240"/>
      <c r="FT627" s="240"/>
      <c r="FU627" s="240"/>
      <c r="FV627" s="240"/>
      <c r="FW627" s="240"/>
    </row>
    <row r="628" spans="1:179" s="183" customFormat="1" ht="15.75">
      <c r="A628" s="6"/>
      <c r="B628" s="6"/>
      <c r="C628" s="6"/>
      <c r="D628" s="6"/>
      <c r="E628" s="238"/>
      <c r="F628" s="238"/>
      <c r="FC628" s="243"/>
      <c r="FD628" s="240"/>
      <c r="FE628" s="240"/>
      <c r="FF628" s="240"/>
      <c r="FH628" s="240"/>
      <c r="FI628" s="240"/>
      <c r="FJ628" s="240"/>
      <c r="FK628" s="240"/>
      <c r="FL628" s="240"/>
      <c r="FM628" s="240"/>
      <c r="FN628" s="240"/>
      <c r="FO628" s="240"/>
      <c r="FP628" s="240"/>
      <c r="FQ628" s="240"/>
      <c r="FR628" s="240"/>
      <c r="FS628" s="240"/>
      <c r="FT628" s="240"/>
      <c r="FU628" s="240"/>
      <c r="FV628" s="240"/>
      <c r="FW628" s="240"/>
    </row>
    <row r="629" spans="1:179" s="183" customFormat="1" ht="15.75">
      <c r="A629" s="6"/>
      <c r="B629" s="6"/>
      <c r="C629" s="6"/>
      <c r="D629" s="6"/>
      <c r="E629" s="238"/>
      <c r="F629" s="238"/>
      <c r="FC629" s="243"/>
      <c r="FD629" s="240"/>
      <c r="FE629" s="240"/>
      <c r="FF629" s="240"/>
      <c r="FH629" s="240"/>
      <c r="FI629" s="240"/>
      <c r="FJ629" s="240"/>
      <c r="FK629" s="240"/>
      <c r="FL629" s="240"/>
      <c r="FM629" s="240"/>
      <c r="FN629" s="240"/>
      <c r="FO629" s="240"/>
      <c r="FP629" s="240"/>
      <c r="FQ629" s="240"/>
      <c r="FR629" s="240"/>
      <c r="FS629" s="240"/>
      <c r="FT629" s="240"/>
      <c r="FU629" s="240"/>
      <c r="FV629" s="240"/>
      <c r="FW629" s="240"/>
    </row>
    <row r="630" spans="1:179" s="183" customFormat="1" ht="15.75">
      <c r="A630" s="6"/>
      <c r="B630" s="6"/>
      <c r="C630" s="6"/>
      <c r="D630" s="6"/>
      <c r="E630" s="238"/>
      <c r="F630" s="238"/>
      <c r="FC630" s="243"/>
      <c r="FD630" s="240"/>
      <c r="FE630" s="240"/>
      <c r="FF630" s="240"/>
      <c r="FH630" s="240"/>
      <c r="FI630" s="240"/>
      <c r="FJ630" s="240"/>
      <c r="FK630" s="240"/>
      <c r="FL630" s="240"/>
      <c r="FM630" s="240"/>
      <c r="FN630" s="240"/>
      <c r="FO630" s="240"/>
      <c r="FP630" s="240"/>
      <c r="FQ630" s="240"/>
      <c r="FR630" s="240"/>
      <c r="FS630" s="240"/>
      <c r="FT630" s="240"/>
      <c r="FU630" s="240"/>
      <c r="FV630" s="240"/>
      <c r="FW630" s="240"/>
    </row>
    <row r="631" spans="1:179" s="183" customFormat="1" ht="15.75">
      <c r="A631" s="6"/>
      <c r="B631" s="6"/>
      <c r="C631" s="6"/>
      <c r="D631" s="6"/>
      <c r="E631" s="238"/>
      <c r="F631" s="238"/>
      <c r="FC631" s="243"/>
      <c r="FD631" s="240"/>
      <c r="FE631" s="240"/>
      <c r="FF631" s="240"/>
      <c r="FH631" s="240"/>
      <c r="FI631" s="240"/>
      <c r="FJ631" s="240"/>
      <c r="FK631" s="240"/>
      <c r="FL631" s="240"/>
      <c r="FM631" s="240"/>
      <c r="FN631" s="240"/>
      <c r="FO631" s="240"/>
      <c r="FP631" s="240"/>
      <c r="FQ631" s="240"/>
      <c r="FR631" s="240"/>
      <c r="FS631" s="240"/>
      <c r="FT631" s="240"/>
      <c r="FU631" s="240"/>
      <c r="FV631" s="240"/>
      <c r="FW631" s="240"/>
    </row>
    <row r="632" spans="1:179" s="183" customFormat="1" ht="15.75">
      <c r="A632" s="6"/>
      <c r="B632" s="6"/>
      <c r="C632" s="6"/>
      <c r="D632" s="6"/>
      <c r="E632" s="238"/>
      <c r="F632" s="238"/>
      <c r="FC632" s="243"/>
      <c r="FD632" s="240"/>
      <c r="FE632" s="240"/>
      <c r="FF632" s="240"/>
      <c r="FH632" s="240"/>
      <c r="FI632" s="240"/>
      <c r="FJ632" s="240"/>
      <c r="FK632" s="240"/>
      <c r="FL632" s="240"/>
      <c r="FM632" s="240"/>
      <c r="FN632" s="240"/>
      <c r="FO632" s="240"/>
      <c r="FP632" s="240"/>
      <c r="FQ632" s="240"/>
      <c r="FR632" s="240"/>
      <c r="FS632" s="240"/>
      <c r="FT632" s="240"/>
      <c r="FU632" s="240"/>
      <c r="FV632" s="240"/>
      <c r="FW632" s="240"/>
    </row>
    <row r="633" spans="1:179" s="183" customFormat="1" ht="15.75">
      <c r="A633" s="6"/>
      <c r="B633" s="6"/>
      <c r="C633" s="6"/>
      <c r="D633" s="6"/>
      <c r="E633" s="238"/>
      <c r="F633" s="238"/>
      <c r="FC633" s="243"/>
      <c r="FD633" s="240"/>
      <c r="FE633" s="240"/>
      <c r="FF633" s="240"/>
      <c r="FH633" s="240"/>
      <c r="FI633" s="240"/>
      <c r="FJ633" s="240"/>
      <c r="FK633" s="240"/>
      <c r="FL633" s="240"/>
      <c r="FM633" s="240"/>
      <c r="FN633" s="240"/>
      <c r="FO633" s="240"/>
      <c r="FP633" s="240"/>
      <c r="FQ633" s="240"/>
      <c r="FR633" s="240"/>
      <c r="FS633" s="240"/>
      <c r="FT633" s="240"/>
      <c r="FU633" s="240"/>
      <c r="FV633" s="240"/>
      <c r="FW633" s="240"/>
    </row>
    <row r="634" spans="1:179" s="183" customFormat="1" ht="15.75">
      <c r="A634" s="6"/>
      <c r="B634" s="6"/>
      <c r="C634" s="6"/>
      <c r="D634" s="6"/>
      <c r="E634" s="238"/>
      <c r="F634" s="238"/>
      <c r="FC634" s="243"/>
      <c r="FD634" s="240"/>
      <c r="FE634" s="240"/>
      <c r="FF634" s="240"/>
      <c r="FH634" s="240"/>
      <c r="FI634" s="240"/>
      <c r="FJ634" s="240"/>
      <c r="FK634" s="240"/>
      <c r="FL634" s="240"/>
      <c r="FM634" s="240"/>
      <c r="FN634" s="240"/>
      <c r="FO634" s="240"/>
      <c r="FP634" s="240"/>
      <c r="FQ634" s="240"/>
      <c r="FR634" s="240"/>
      <c r="FS634" s="240"/>
      <c r="FT634" s="240"/>
      <c r="FU634" s="240"/>
      <c r="FV634" s="240"/>
      <c r="FW634" s="240"/>
    </row>
    <row r="635" spans="1:179" s="183" customFormat="1" ht="15.75">
      <c r="A635" s="6"/>
      <c r="B635" s="6"/>
      <c r="C635" s="6"/>
      <c r="D635" s="6"/>
      <c r="E635" s="238"/>
      <c r="F635" s="238"/>
      <c r="FC635" s="243"/>
      <c r="FD635" s="240"/>
      <c r="FE635" s="240"/>
      <c r="FF635" s="240"/>
      <c r="FH635" s="240"/>
      <c r="FI635" s="240"/>
      <c r="FJ635" s="240"/>
      <c r="FK635" s="240"/>
      <c r="FL635" s="240"/>
      <c r="FM635" s="240"/>
      <c r="FN635" s="240"/>
      <c r="FO635" s="240"/>
      <c r="FP635" s="240"/>
      <c r="FQ635" s="240"/>
      <c r="FR635" s="240"/>
      <c r="FS635" s="240"/>
      <c r="FT635" s="240"/>
      <c r="FU635" s="240"/>
      <c r="FV635" s="240"/>
      <c r="FW635" s="240"/>
    </row>
    <row r="636" spans="1:179" s="183" customFormat="1" ht="15.75">
      <c r="A636" s="6"/>
      <c r="B636" s="6"/>
      <c r="C636" s="6"/>
      <c r="D636" s="6"/>
      <c r="E636" s="238"/>
      <c r="F636" s="238"/>
      <c r="FC636" s="243"/>
      <c r="FD636" s="240"/>
      <c r="FE636" s="240"/>
      <c r="FF636" s="240"/>
      <c r="FH636" s="240"/>
      <c r="FI636" s="240"/>
      <c r="FJ636" s="240"/>
      <c r="FK636" s="240"/>
      <c r="FL636" s="240"/>
      <c r="FM636" s="240"/>
      <c r="FN636" s="240"/>
      <c r="FO636" s="240"/>
      <c r="FP636" s="240"/>
      <c r="FQ636" s="240"/>
      <c r="FR636" s="240"/>
      <c r="FS636" s="240"/>
      <c r="FT636" s="240"/>
      <c r="FU636" s="240"/>
      <c r="FV636" s="240"/>
      <c r="FW636" s="240"/>
    </row>
    <row r="637" spans="1:179" s="183" customFormat="1" ht="15.75">
      <c r="A637" s="6"/>
      <c r="B637" s="6"/>
      <c r="C637" s="6"/>
      <c r="D637" s="6"/>
      <c r="E637" s="238"/>
      <c r="F637" s="238"/>
      <c r="FC637" s="243"/>
      <c r="FD637" s="240"/>
      <c r="FE637" s="240"/>
      <c r="FF637" s="240"/>
      <c r="FH637" s="240"/>
      <c r="FI637" s="240"/>
      <c r="FJ637" s="240"/>
      <c r="FK637" s="240"/>
      <c r="FL637" s="240"/>
      <c r="FM637" s="240"/>
      <c r="FN637" s="240"/>
      <c r="FO637" s="240"/>
      <c r="FP637" s="240"/>
      <c r="FQ637" s="240"/>
      <c r="FR637" s="240"/>
      <c r="FS637" s="240"/>
      <c r="FT637" s="240"/>
      <c r="FU637" s="240"/>
      <c r="FV637" s="240"/>
      <c r="FW637" s="240"/>
    </row>
    <row r="638" spans="1:179" s="183" customFormat="1" ht="15.75">
      <c r="A638" s="6"/>
      <c r="B638" s="6"/>
      <c r="C638" s="6"/>
      <c r="D638" s="6"/>
      <c r="E638" s="238"/>
      <c r="F638" s="238"/>
      <c r="FC638" s="243"/>
      <c r="FD638" s="240"/>
      <c r="FE638" s="240"/>
      <c r="FF638" s="240"/>
      <c r="FH638" s="240"/>
      <c r="FI638" s="240"/>
      <c r="FJ638" s="240"/>
      <c r="FK638" s="240"/>
      <c r="FL638" s="240"/>
      <c r="FM638" s="240"/>
      <c r="FN638" s="240"/>
      <c r="FO638" s="240"/>
      <c r="FP638" s="240"/>
      <c r="FQ638" s="240"/>
      <c r="FR638" s="240"/>
      <c r="FS638" s="240"/>
      <c r="FT638" s="240"/>
      <c r="FU638" s="240"/>
      <c r="FV638" s="240"/>
      <c r="FW638" s="240"/>
    </row>
    <row r="639" spans="1:179" s="183" customFormat="1" ht="15.75">
      <c r="A639" s="6"/>
      <c r="B639" s="6"/>
      <c r="C639" s="6"/>
      <c r="D639" s="6"/>
      <c r="E639" s="238"/>
      <c r="F639" s="238"/>
      <c r="FC639" s="243"/>
      <c r="FD639" s="240"/>
      <c r="FE639" s="240"/>
      <c r="FF639" s="240"/>
      <c r="FH639" s="240"/>
      <c r="FI639" s="240"/>
      <c r="FJ639" s="240"/>
      <c r="FK639" s="240"/>
      <c r="FL639" s="240"/>
      <c r="FM639" s="240"/>
      <c r="FN639" s="240"/>
      <c r="FO639" s="240"/>
      <c r="FP639" s="240"/>
      <c r="FQ639" s="240"/>
      <c r="FR639" s="240"/>
      <c r="FS639" s="240"/>
      <c r="FT639" s="240"/>
      <c r="FU639" s="240"/>
      <c r="FV639" s="240"/>
      <c r="FW639" s="240"/>
    </row>
    <row r="640" spans="1:179" s="183" customFormat="1" ht="15.75">
      <c r="A640" s="6"/>
      <c r="B640" s="6"/>
      <c r="C640" s="6"/>
      <c r="D640" s="6"/>
      <c r="E640" s="238"/>
      <c r="F640" s="238"/>
      <c r="FC640" s="243"/>
      <c r="FD640" s="240"/>
      <c r="FE640" s="240"/>
      <c r="FF640" s="240"/>
      <c r="FH640" s="240"/>
      <c r="FI640" s="240"/>
      <c r="FJ640" s="240"/>
      <c r="FK640" s="240"/>
      <c r="FL640" s="240"/>
      <c r="FM640" s="240"/>
      <c r="FN640" s="240"/>
      <c r="FO640" s="240"/>
      <c r="FP640" s="240"/>
      <c r="FQ640" s="240"/>
      <c r="FR640" s="240"/>
      <c r="FS640" s="240"/>
      <c r="FT640" s="240"/>
      <c r="FU640" s="240"/>
      <c r="FV640" s="240"/>
      <c r="FW640" s="240"/>
    </row>
    <row r="641" spans="1:179" s="183" customFormat="1" ht="15.75">
      <c r="A641" s="6"/>
      <c r="B641" s="6"/>
      <c r="C641" s="6"/>
      <c r="D641" s="6"/>
      <c r="E641" s="238"/>
      <c r="F641" s="238"/>
      <c r="FC641" s="243"/>
      <c r="FD641" s="240"/>
      <c r="FE641" s="240"/>
      <c r="FF641" s="240"/>
      <c r="FH641" s="240"/>
      <c r="FI641" s="240"/>
      <c r="FJ641" s="240"/>
      <c r="FK641" s="240"/>
      <c r="FL641" s="240"/>
      <c r="FM641" s="240"/>
      <c r="FN641" s="240"/>
      <c r="FO641" s="240"/>
      <c r="FP641" s="240"/>
      <c r="FQ641" s="240"/>
      <c r="FR641" s="240"/>
      <c r="FS641" s="240"/>
      <c r="FT641" s="240"/>
      <c r="FU641" s="240"/>
      <c r="FV641" s="240"/>
      <c r="FW641" s="240"/>
    </row>
    <row r="642" spans="1:179" s="183" customFormat="1" ht="15.75">
      <c r="A642" s="6"/>
      <c r="B642" s="6"/>
      <c r="C642" s="6"/>
      <c r="D642" s="6"/>
      <c r="E642" s="238"/>
      <c r="F642" s="238"/>
      <c r="FC642" s="243"/>
      <c r="FD642" s="240"/>
      <c r="FE642" s="240"/>
      <c r="FF642" s="240"/>
      <c r="FH642" s="240"/>
      <c r="FI642" s="240"/>
      <c r="FJ642" s="240"/>
      <c r="FK642" s="240"/>
      <c r="FL642" s="240"/>
      <c r="FM642" s="240"/>
      <c r="FN642" s="240"/>
      <c r="FO642" s="240"/>
      <c r="FP642" s="240"/>
      <c r="FQ642" s="240"/>
      <c r="FR642" s="240"/>
      <c r="FS642" s="240"/>
      <c r="FT642" s="240"/>
      <c r="FU642" s="240"/>
      <c r="FV642" s="240"/>
      <c r="FW642" s="240"/>
    </row>
    <row r="643" spans="1:179" s="183" customFormat="1" ht="15.75">
      <c r="A643" s="6"/>
      <c r="B643" s="6"/>
      <c r="C643" s="6"/>
      <c r="D643" s="6"/>
      <c r="E643" s="238"/>
      <c r="F643" s="238"/>
      <c r="FC643" s="243"/>
      <c r="FD643" s="240"/>
      <c r="FE643" s="240"/>
      <c r="FF643" s="240"/>
      <c r="FH643" s="240"/>
      <c r="FI643" s="240"/>
      <c r="FJ643" s="240"/>
      <c r="FK643" s="240"/>
      <c r="FL643" s="240"/>
      <c r="FM643" s="240"/>
      <c r="FN643" s="240"/>
      <c r="FO643" s="240"/>
      <c r="FP643" s="240"/>
      <c r="FQ643" s="240"/>
      <c r="FR643" s="240"/>
      <c r="FS643" s="240"/>
      <c r="FT643" s="240"/>
      <c r="FU643" s="240"/>
      <c r="FV643" s="240"/>
      <c r="FW643" s="240"/>
    </row>
    <row r="644" spans="1:179" s="183" customFormat="1" ht="15.75">
      <c r="A644" s="6"/>
      <c r="B644" s="6"/>
      <c r="C644" s="6"/>
      <c r="D644" s="6"/>
      <c r="E644" s="238"/>
      <c r="F644" s="238"/>
      <c r="FC644" s="243"/>
      <c r="FD644" s="240"/>
      <c r="FE644" s="240"/>
      <c r="FF644" s="240"/>
      <c r="FH644" s="240"/>
      <c r="FI644" s="240"/>
      <c r="FJ644" s="240"/>
      <c r="FK644" s="240"/>
      <c r="FL644" s="240"/>
      <c r="FM644" s="240"/>
      <c r="FN644" s="240"/>
      <c r="FO644" s="240"/>
      <c r="FP644" s="240"/>
      <c r="FQ644" s="240"/>
      <c r="FR644" s="240"/>
      <c r="FS644" s="240"/>
      <c r="FT644" s="240"/>
      <c r="FU644" s="240"/>
      <c r="FV644" s="240"/>
      <c r="FW644" s="240"/>
    </row>
    <row r="645" spans="1:179" s="183" customFormat="1" ht="15.75">
      <c r="A645" s="6"/>
      <c r="B645" s="6"/>
      <c r="C645" s="6"/>
      <c r="D645" s="6"/>
      <c r="E645" s="238"/>
      <c r="F645" s="238"/>
      <c r="FC645" s="243"/>
      <c r="FD645" s="240"/>
      <c r="FE645" s="240"/>
      <c r="FF645" s="240"/>
      <c r="FH645" s="240"/>
      <c r="FI645" s="240"/>
      <c r="FJ645" s="240"/>
      <c r="FK645" s="240"/>
      <c r="FL645" s="240"/>
      <c r="FM645" s="240"/>
      <c r="FN645" s="240"/>
      <c r="FO645" s="240"/>
      <c r="FP645" s="240"/>
      <c r="FQ645" s="240"/>
      <c r="FR645" s="240"/>
      <c r="FS645" s="240"/>
      <c r="FT645" s="240"/>
      <c r="FU645" s="240"/>
      <c r="FV645" s="240"/>
      <c r="FW645" s="240"/>
    </row>
    <row r="646" spans="1:179" s="183" customFormat="1" ht="15.75">
      <c r="A646" s="6"/>
      <c r="B646" s="6"/>
      <c r="C646" s="6"/>
      <c r="D646" s="6"/>
      <c r="E646" s="238"/>
      <c r="F646" s="238"/>
      <c r="FC646" s="243"/>
      <c r="FD646" s="240"/>
      <c r="FE646" s="240"/>
      <c r="FF646" s="240"/>
      <c r="FH646" s="240"/>
      <c r="FI646" s="240"/>
      <c r="FJ646" s="240"/>
      <c r="FK646" s="240"/>
      <c r="FL646" s="240"/>
      <c r="FM646" s="240"/>
      <c r="FN646" s="240"/>
      <c r="FO646" s="240"/>
      <c r="FP646" s="240"/>
      <c r="FQ646" s="240"/>
      <c r="FR646" s="240"/>
      <c r="FS646" s="240"/>
      <c r="FT646" s="240"/>
      <c r="FU646" s="240"/>
      <c r="FV646" s="240"/>
      <c r="FW646" s="240"/>
    </row>
    <row r="647" spans="1:179" s="183" customFormat="1" ht="15.75">
      <c r="A647" s="6"/>
      <c r="B647" s="6"/>
      <c r="C647" s="6"/>
      <c r="D647" s="6"/>
      <c r="E647" s="238"/>
      <c r="F647" s="238"/>
      <c r="FC647" s="243"/>
      <c r="FD647" s="240"/>
      <c r="FE647" s="240"/>
      <c r="FF647" s="240"/>
      <c r="FH647" s="240"/>
      <c r="FI647" s="240"/>
      <c r="FJ647" s="240"/>
      <c r="FK647" s="240"/>
      <c r="FL647" s="240"/>
      <c r="FM647" s="240"/>
      <c r="FN647" s="240"/>
      <c r="FO647" s="240"/>
      <c r="FP647" s="240"/>
      <c r="FQ647" s="240"/>
      <c r="FR647" s="240"/>
      <c r="FS647" s="240"/>
      <c r="FT647" s="240"/>
      <c r="FU647" s="240"/>
      <c r="FV647" s="240"/>
      <c r="FW647" s="240"/>
    </row>
    <row r="648" spans="1:179" s="183" customFormat="1" ht="15.75">
      <c r="A648" s="6"/>
      <c r="B648" s="6"/>
      <c r="C648" s="6"/>
      <c r="D648" s="6"/>
      <c r="E648" s="238"/>
      <c r="F648" s="238"/>
      <c r="FC648" s="243"/>
      <c r="FD648" s="240"/>
      <c r="FE648" s="240"/>
      <c r="FF648" s="240"/>
      <c r="FH648" s="240"/>
      <c r="FI648" s="240"/>
      <c r="FJ648" s="240"/>
      <c r="FK648" s="240"/>
      <c r="FL648" s="240"/>
      <c r="FM648" s="240"/>
      <c r="FN648" s="240"/>
      <c r="FO648" s="240"/>
      <c r="FP648" s="240"/>
      <c r="FQ648" s="240"/>
      <c r="FR648" s="240"/>
      <c r="FS648" s="240"/>
      <c r="FT648" s="240"/>
      <c r="FU648" s="240"/>
      <c r="FV648" s="240"/>
      <c r="FW648" s="240"/>
    </row>
    <row r="649" spans="1:179" s="183" customFormat="1" ht="15.75">
      <c r="A649" s="6"/>
      <c r="B649" s="6"/>
      <c r="C649" s="6"/>
      <c r="D649" s="6"/>
      <c r="E649" s="238"/>
      <c r="F649" s="238"/>
      <c r="FC649" s="243"/>
      <c r="FD649" s="240"/>
      <c r="FE649" s="240"/>
      <c r="FF649" s="240"/>
      <c r="FH649" s="240"/>
      <c r="FI649" s="240"/>
      <c r="FJ649" s="240"/>
      <c r="FK649" s="240"/>
      <c r="FL649" s="240"/>
      <c r="FM649" s="240"/>
      <c r="FN649" s="240"/>
      <c r="FO649" s="240"/>
      <c r="FP649" s="240"/>
      <c r="FQ649" s="240"/>
      <c r="FR649" s="240"/>
      <c r="FS649" s="240"/>
      <c r="FT649" s="240"/>
      <c r="FU649" s="240"/>
      <c r="FV649" s="240"/>
      <c r="FW649" s="240"/>
    </row>
    <row r="650" spans="1:179" s="183" customFormat="1" ht="15.75">
      <c r="A650" s="6"/>
      <c r="B650" s="6"/>
      <c r="C650" s="6"/>
      <c r="D650" s="6"/>
      <c r="E650" s="238"/>
      <c r="F650" s="238"/>
      <c r="FC650" s="243"/>
      <c r="FD650" s="240"/>
      <c r="FE650" s="240"/>
      <c r="FF650" s="240"/>
      <c r="FH650" s="240"/>
      <c r="FI650" s="240"/>
      <c r="FJ650" s="240"/>
      <c r="FK650" s="240"/>
      <c r="FL650" s="240"/>
      <c r="FM650" s="240"/>
      <c r="FN650" s="240"/>
      <c r="FO650" s="240"/>
      <c r="FP650" s="240"/>
      <c r="FQ650" s="240"/>
      <c r="FR650" s="240"/>
      <c r="FS650" s="240"/>
      <c r="FT650" s="240"/>
      <c r="FU650" s="240"/>
      <c r="FV650" s="240"/>
      <c r="FW650" s="240"/>
    </row>
    <row r="651" spans="1:179" s="183" customFormat="1" ht="15.75">
      <c r="A651" s="6"/>
      <c r="B651" s="6"/>
      <c r="C651" s="6"/>
      <c r="D651" s="6"/>
      <c r="E651" s="238"/>
      <c r="F651" s="238"/>
      <c r="FC651" s="243"/>
      <c r="FD651" s="240"/>
      <c r="FE651" s="240"/>
      <c r="FF651" s="240"/>
      <c r="FH651" s="240"/>
      <c r="FI651" s="240"/>
      <c r="FJ651" s="240"/>
      <c r="FK651" s="240"/>
      <c r="FL651" s="240"/>
      <c r="FM651" s="240"/>
      <c r="FN651" s="240"/>
      <c r="FO651" s="240"/>
      <c r="FP651" s="240"/>
      <c r="FQ651" s="240"/>
      <c r="FR651" s="240"/>
      <c r="FS651" s="240"/>
      <c r="FT651" s="240"/>
      <c r="FU651" s="240"/>
      <c r="FV651" s="240"/>
      <c r="FW651" s="240"/>
    </row>
    <row r="652" spans="1:179" s="183" customFormat="1" ht="15.75">
      <c r="A652" s="6"/>
      <c r="B652" s="6"/>
      <c r="C652" s="6"/>
      <c r="D652" s="6"/>
      <c r="E652" s="238"/>
      <c r="F652" s="238"/>
      <c r="FC652" s="243"/>
      <c r="FD652" s="240"/>
      <c r="FE652" s="240"/>
      <c r="FF652" s="240"/>
      <c r="FH652" s="240"/>
      <c r="FI652" s="240"/>
      <c r="FJ652" s="240"/>
      <c r="FK652" s="240"/>
      <c r="FL652" s="240"/>
      <c r="FM652" s="240"/>
      <c r="FN652" s="240"/>
      <c r="FO652" s="240"/>
      <c r="FP652" s="240"/>
      <c r="FQ652" s="240"/>
      <c r="FR652" s="240"/>
      <c r="FS652" s="240"/>
      <c r="FT652" s="240"/>
      <c r="FU652" s="240"/>
      <c r="FV652" s="240"/>
      <c r="FW652" s="240"/>
    </row>
    <row r="653" spans="1:179" s="183" customFormat="1" ht="15.75">
      <c r="A653" s="6"/>
      <c r="B653" s="6"/>
      <c r="C653" s="6"/>
      <c r="D653" s="6"/>
      <c r="E653" s="238"/>
      <c r="F653" s="238"/>
      <c r="FC653" s="243"/>
      <c r="FD653" s="240"/>
      <c r="FE653" s="240"/>
      <c r="FF653" s="240"/>
      <c r="FH653" s="240"/>
      <c r="FI653" s="240"/>
      <c r="FJ653" s="240"/>
      <c r="FK653" s="240"/>
      <c r="FL653" s="240"/>
      <c r="FM653" s="240"/>
      <c r="FN653" s="240"/>
      <c r="FO653" s="240"/>
      <c r="FP653" s="240"/>
      <c r="FQ653" s="240"/>
      <c r="FR653" s="240"/>
      <c r="FS653" s="240"/>
      <c r="FT653" s="240"/>
      <c r="FU653" s="240"/>
      <c r="FV653" s="240"/>
      <c r="FW653" s="240"/>
    </row>
    <row r="654" spans="1:179" s="183" customFormat="1" ht="15.75">
      <c r="A654" s="6"/>
      <c r="B654" s="6"/>
      <c r="C654" s="6"/>
      <c r="D654" s="6"/>
      <c r="E654" s="238"/>
      <c r="F654" s="238"/>
      <c r="FC654" s="243"/>
      <c r="FD654" s="240"/>
      <c r="FE654" s="240"/>
      <c r="FF654" s="240"/>
      <c r="FH654" s="240"/>
      <c r="FI654" s="240"/>
      <c r="FJ654" s="240"/>
      <c r="FK654" s="240"/>
      <c r="FL654" s="240"/>
      <c r="FM654" s="240"/>
      <c r="FN654" s="240"/>
      <c r="FO654" s="240"/>
      <c r="FP654" s="240"/>
      <c r="FQ654" s="240"/>
      <c r="FR654" s="240"/>
      <c r="FS654" s="240"/>
      <c r="FT654" s="240"/>
      <c r="FU654" s="240"/>
      <c r="FV654" s="240"/>
      <c r="FW654" s="240"/>
    </row>
    <row r="655" spans="1:179" s="183" customFormat="1" ht="15.75">
      <c r="A655" s="6"/>
      <c r="B655" s="6"/>
      <c r="C655" s="6"/>
      <c r="D655" s="6"/>
      <c r="E655" s="238"/>
      <c r="F655" s="238"/>
      <c r="FC655" s="243"/>
      <c r="FD655" s="240"/>
      <c r="FE655" s="240"/>
      <c r="FF655" s="240"/>
      <c r="FH655" s="240"/>
      <c r="FI655" s="240"/>
      <c r="FJ655" s="240"/>
      <c r="FK655" s="240"/>
      <c r="FL655" s="240"/>
      <c r="FM655" s="240"/>
      <c r="FN655" s="240"/>
      <c r="FO655" s="240"/>
      <c r="FP655" s="240"/>
      <c r="FQ655" s="240"/>
      <c r="FR655" s="240"/>
      <c r="FS655" s="240"/>
      <c r="FT655" s="240"/>
      <c r="FU655" s="240"/>
      <c r="FV655" s="240"/>
      <c r="FW655" s="240"/>
    </row>
    <row r="656" spans="1:179" s="183" customFormat="1" ht="15.75">
      <c r="A656" s="6"/>
      <c r="B656" s="6"/>
      <c r="C656" s="6"/>
      <c r="D656" s="6"/>
      <c r="E656" s="238"/>
      <c r="F656" s="238"/>
      <c r="FC656" s="243"/>
      <c r="FD656" s="240"/>
      <c r="FE656" s="240"/>
      <c r="FF656" s="240"/>
      <c r="FH656" s="240"/>
      <c r="FI656" s="240"/>
      <c r="FJ656" s="240"/>
      <c r="FK656" s="240"/>
      <c r="FL656" s="240"/>
      <c r="FM656" s="240"/>
      <c r="FN656" s="240"/>
      <c r="FO656" s="240"/>
      <c r="FP656" s="240"/>
      <c r="FQ656" s="240"/>
      <c r="FR656" s="240"/>
      <c r="FS656" s="240"/>
      <c r="FT656" s="240"/>
      <c r="FU656" s="240"/>
      <c r="FV656" s="240"/>
      <c r="FW656" s="240"/>
    </row>
    <row r="657" spans="1:179" s="183" customFormat="1" ht="15.75">
      <c r="A657" s="6"/>
      <c r="B657" s="6"/>
      <c r="C657" s="6"/>
      <c r="D657" s="6"/>
      <c r="E657" s="238"/>
      <c r="F657" s="238"/>
      <c r="FC657" s="243"/>
      <c r="FD657" s="240"/>
      <c r="FE657" s="240"/>
      <c r="FF657" s="240"/>
      <c r="FH657" s="240"/>
      <c r="FI657" s="240"/>
      <c r="FJ657" s="240"/>
      <c r="FK657" s="240"/>
      <c r="FL657" s="240"/>
      <c r="FM657" s="240"/>
      <c r="FN657" s="240"/>
      <c r="FO657" s="240"/>
      <c r="FP657" s="240"/>
      <c r="FQ657" s="240"/>
      <c r="FR657" s="240"/>
      <c r="FS657" s="240"/>
      <c r="FT657" s="240"/>
      <c r="FU657" s="240"/>
      <c r="FV657" s="240"/>
      <c r="FW657" s="240"/>
    </row>
    <row r="658" spans="1:179" s="183" customFormat="1" ht="15.75">
      <c r="A658" s="6"/>
      <c r="B658" s="6"/>
      <c r="C658" s="6"/>
      <c r="D658" s="6"/>
      <c r="E658" s="238"/>
      <c r="F658" s="238"/>
      <c r="FC658" s="243"/>
      <c r="FD658" s="240"/>
      <c r="FE658" s="240"/>
      <c r="FF658" s="240"/>
      <c r="FH658" s="240"/>
      <c r="FI658" s="240"/>
      <c r="FJ658" s="240"/>
      <c r="FK658" s="240"/>
      <c r="FL658" s="240"/>
      <c r="FM658" s="240"/>
      <c r="FN658" s="240"/>
      <c r="FO658" s="240"/>
      <c r="FP658" s="240"/>
      <c r="FQ658" s="240"/>
      <c r="FR658" s="240"/>
      <c r="FS658" s="240"/>
      <c r="FT658" s="240"/>
      <c r="FU658" s="240"/>
      <c r="FV658" s="240"/>
      <c r="FW658" s="240"/>
    </row>
    <row r="659" spans="1:179" s="183" customFormat="1" ht="15.75">
      <c r="A659" s="6"/>
      <c r="B659" s="6"/>
      <c r="C659" s="6"/>
      <c r="D659" s="6"/>
      <c r="E659" s="238"/>
      <c r="F659" s="238"/>
      <c r="FC659" s="243"/>
      <c r="FD659" s="240"/>
      <c r="FE659" s="240"/>
      <c r="FF659" s="240"/>
      <c r="FH659" s="240"/>
      <c r="FI659" s="240"/>
      <c r="FJ659" s="240"/>
      <c r="FK659" s="240"/>
      <c r="FL659" s="240"/>
      <c r="FM659" s="240"/>
      <c r="FN659" s="240"/>
      <c r="FO659" s="240"/>
      <c r="FP659" s="240"/>
      <c r="FQ659" s="240"/>
      <c r="FR659" s="240"/>
      <c r="FS659" s="240"/>
      <c r="FT659" s="240"/>
      <c r="FU659" s="240"/>
      <c r="FV659" s="240"/>
      <c r="FW659" s="240"/>
    </row>
    <row r="660" spans="1:179" s="183" customFormat="1" ht="15.75">
      <c r="A660" s="6"/>
      <c r="B660" s="6"/>
      <c r="C660" s="6"/>
      <c r="D660" s="6"/>
      <c r="E660" s="238"/>
      <c r="F660" s="238"/>
      <c r="FC660" s="243"/>
      <c r="FD660" s="240"/>
      <c r="FE660" s="240"/>
      <c r="FF660" s="240"/>
      <c r="FH660" s="240"/>
      <c r="FI660" s="240"/>
      <c r="FJ660" s="240"/>
      <c r="FK660" s="240"/>
      <c r="FL660" s="240"/>
      <c r="FM660" s="240"/>
      <c r="FN660" s="240"/>
      <c r="FO660" s="240"/>
      <c r="FP660" s="240"/>
      <c r="FQ660" s="240"/>
      <c r="FR660" s="240"/>
      <c r="FS660" s="240"/>
      <c r="FT660" s="240"/>
      <c r="FU660" s="240"/>
      <c r="FV660" s="240"/>
      <c r="FW660" s="240"/>
    </row>
    <row r="661" spans="1:179" s="183" customFormat="1" ht="15.75">
      <c r="A661" s="6"/>
      <c r="B661" s="6"/>
      <c r="C661" s="6"/>
      <c r="D661" s="6"/>
      <c r="E661" s="238"/>
      <c r="F661" s="238"/>
      <c r="FC661" s="243"/>
      <c r="FD661" s="240"/>
      <c r="FE661" s="240"/>
      <c r="FF661" s="240"/>
      <c r="FH661" s="240"/>
      <c r="FI661" s="240"/>
      <c r="FJ661" s="240"/>
      <c r="FK661" s="240"/>
      <c r="FL661" s="240"/>
      <c r="FM661" s="240"/>
      <c r="FN661" s="240"/>
      <c r="FO661" s="240"/>
      <c r="FP661" s="240"/>
      <c r="FQ661" s="240"/>
      <c r="FR661" s="240"/>
      <c r="FS661" s="240"/>
      <c r="FT661" s="240"/>
      <c r="FU661" s="240"/>
      <c r="FV661" s="240"/>
      <c r="FW661" s="240"/>
    </row>
    <row r="662" spans="1:179" s="183" customFormat="1" ht="15.75">
      <c r="A662" s="6"/>
      <c r="B662" s="6"/>
      <c r="C662" s="6"/>
      <c r="D662" s="6"/>
      <c r="E662" s="238"/>
      <c r="F662" s="238"/>
      <c r="FC662" s="243"/>
      <c r="FD662" s="240"/>
      <c r="FE662" s="240"/>
      <c r="FF662" s="240"/>
      <c r="FH662" s="240"/>
      <c r="FI662" s="240"/>
      <c r="FJ662" s="240"/>
      <c r="FK662" s="240"/>
      <c r="FL662" s="240"/>
      <c r="FM662" s="240"/>
      <c r="FN662" s="240"/>
      <c r="FO662" s="240"/>
      <c r="FP662" s="240"/>
      <c r="FQ662" s="240"/>
      <c r="FR662" s="240"/>
      <c r="FS662" s="240"/>
      <c r="FT662" s="240"/>
      <c r="FU662" s="240"/>
      <c r="FV662" s="240"/>
      <c r="FW662" s="240"/>
    </row>
    <row r="663" spans="1:179" s="183" customFormat="1" ht="15.75">
      <c r="A663" s="6"/>
      <c r="B663" s="6"/>
      <c r="C663" s="6"/>
      <c r="D663" s="6"/>
      <c r="E663" s="238"/>
      <c r="F663" s="238"/>
      <c r="FC663" s="243"/>
      <c r="FD663" s="240"/>
      <c r="FE663" s="240"/>
      <c r="FF663" s="240"/>
      <c r="FH663" s="240"/>
      <c r="FI663" s="240"/>
      <c r="FJ663" s="240"/>
      <c r="FK663" s="240"/>
      <c r="FL663" s="240"/>
      <c r="FM663" s="240"/>
      <c r="FN663" s="240"/>
      <c r="FO663" s="240"/>
      <c r="FP663" s="240"/>
      <c r="FQ663" s="240"/>
      <c r="FR663" s="240"/>
      <c r="FS663" s="240"/>
      <c r="FT663" s="240"/>
      <c r="FU663" s="240"/>
      <c r="FV663" s="240"/>
      <c r="FW663" s="240"/>
    </row>
    <row r="664" spans="1:179" s="183" customFormat="1" ht="15.75">
      <c r="A664" s="6"/>
      <c r="B664" s="6"/>
      <c r="C664" s="6"/>
      <c r="D664" s="6"/>
      <c r="E664" s="238"/>
      <c r="F664" s="238"/>
      <c r="FC664" s="243"/>
      <c r="FD664" s="240"/>
      <c r="FE664" s="240"/>
      <c r="FF664" s="240"/>
      <c r="FH664" s="240"/>
      <c r="FI664" s="240"/>
      <c r="FJ664" s="240"/>
      <c r="FK664" s="240"/>
      <c r="FL664" s="240"/>
      <c r="FM664" s="240"/>
      <c r="FN664" s="240"/>
      <c r="FO664" s="240"/>
      <c r="FP664" s="240"/>
      <c r="FQ664" s="240"/>
      <c r="FR664" s="240"/>
      <c r="FS664" s="240"/>
      <c r="FT664" s="240"/>
      <c r="FU664" s="240"/>
      <c r="FV664" s="240"/>
      <c r="FW664" s="240"/>
    </row>
    <row r="665" spans="1:179" s="183" customFormat="1" ht="15.75">
      <c r="A665" s="6"/>
      <c r="B665" s="6"/>
      <c r="C665" s="6"/>
      <c r="D665" s="6"/>
      <c r="E665" s="238"/>
      <c r="F665" s="238"/>
      <c r="FC665" s="243"/>
      <c r="FD665" s="240"/>
      <c r="FE665" s="240"/>
      <c r="FF665" s="240"/>
      <c r="FH665" s="240"/>
      <c r="FI665" s="240"/>
      <c r="FJ665" s="240"/>
      <c r="FK665" s="240"/>
      <c r="FL665" s="240"/>
      <c r="FM665" s="240"/>
      <c r="FN665" s="240"/>
      <c r="FO665" s="240"/>
      <c r="FP665" s="240"/>
      <c r="FQ665" s="240"/>
      <c r="FR665" s="240"/>
      <c r="FS665" s="240"/>
      <c r="FT665" s="240"/>
      <c r="FU665" s="240"/>
      <c r="FV665" s="240"/>
      <c r="FW665" s="240"/>
    </row>
    <row r="666" spans="1:179" s="183" customFormat="1" ht="15.75">
      <c r="A666" s="6"/>
      <c r="B666" s="6"/>
      <c r="C666" s="6"/>
      <c r="D666" s="6"/>
      <c r="E666" s="238"/>
      <c r="F666" s="238"/>
      <c r="FC666" s="243"/>
      <c r="FD666" s="240"/>
      <c r="FE666" s="240"/>
      <c r="FF666" s="240"/>
      <c r="FH666" s="240"/>
      <c r="FI666" s="240"/>
      <c r="FJ666" s="240"/>
      <c r="FK666" s="240"/>
      <c r="FL666" s="240"/>
      <c r="FM666" s="240"/>
      <c r="FN666" s="240"/>
      <c r="FO666" s="240"/>
      <c r="FP666" s="240"/>
      <c r="FQ666" s="240"/>
      <c r="FR666" s="240"/>
      <c r="FS666" s="240"/>
      <c r="FT666" s="240"/>
      <c r="FU666" s="240"/>
      <c r="FV666" s="240"/>
      <c r="FW666" s="240"/>
    </row>
    <row r="667" spans="1:179" s="183" customFormat="1" ht="15.75">
      <c r="A667" s="6"/>
      <c r="B667" s="6"/>
      <c r="C667" s="6"/>
      <c r="D667" s="6"/>
      <c r="E667" s="238"/>
      <c r="F667" s="238"/>
      <c r="FC667" s="243"/>
      <c r="FD667" s="240"/>
      <c r="FE667" s="240"/>
      <c r="FF667" s="240"/>
      <c r="FH667" s="240"/>
      <c r="FI667" s="240"/>
      <c r="FJ667" s="240"/>
      <c r="FK667" s="240"/>
      <c r="FL667" s="240"/>
      <c r="FM667" s="240"/>
      <c r="FN667" s="240"/>
      <c r="FO667" s="240"/>
      <c r="FP667" s="240"/>
      <c r="FQ667" s="240"/>
      <c r="FR667" s="240"/>
      <c r="FS667" s="240"/>
      <c r="FT667" s="240"/>
      <c r="FU667" s="240"/>
      <c r="FV667" s="240"/>
      <c r="FW667" s="240"/>
    </row>
    <row r="668" spans="1:179" s="183" customFormat="1" ht="15.75">
      <c r="A668" s="6"/>
      <c r="B668" s="6"/>
      <c r="C668" s="6"/>
      <c r="D668" s="6"/>
      <c r="E668" s="238"/>
      <c r="F668" s="238"/>
      <c r="FC668" s="243"/>
      <c r="FD668" s="240"/>
      <c r="FE668" s="240"/>
      <c r="FF668" s="240"/>
      <c r="FH668" s="240"/>
      <c r="FI668" s="240"/>
      <c r="FJ668" s="240"/>
      <c r="FK668" s="240"/>
      <c r="FL668" s="240"/>
      <c r="FM668" s="240"/>
      <c r="FN668" s="240"/>
      <c r="FO668" s="240"/>
      <c r="FP668" s="240"/>
      <c r="FQ668" s="240"/>
      <c r="FR668" s="240"/>
      <c r="FS668" s="240"/>
      <c r="FT668" s="240"/>
      <c r="FU668" s="240"/>
      <c r="FV668" s="240"/>
      <c r="FW668" s="240"/>
    </row>
    <row r="669" spans="1:179" s="183" customFormat="1" ht="15.75">
      <c r="A669" s="6"/>
      <c r="B669" s="6"/>
      <c r="C669" s="6"/>
      <c r="D669" s="6"/>
      <c r="E669" s="238"/>
      <c r="F669" s="238"/>
      <c r="FC669" s="243"/>
      <c r="FD669" s="240"/>
      <c r="FE669" s="240"/>
      <c r="FF669" s="240"/>
      <c r="FH669" s="240"/>
      <c r="FI669" s="240"/>
      <c r="FJ669" s="240"/>
      <c r="FK669" s="240"/>
      <c r="FL669" s="240"/>
      <c r="FM669" s="240"/>
      <c r="FN669" s="240"/>
      <c r="FO669" s="240"/>
      <c r="FP669" s="240"/>
      <c r="FQ669" s="240"/>
      <c r="FR669" s="240"/>
      <c r="FS669" s="240"/>
      <c r="FT669" s="240"/>
      <c r="FU669" s="240"/>
      <c r="FV669" s="240"/>
      <c r="FW669" s="240"/>
    </row>
    <row r="670" spans="1:179" s="183" customFormat="1" ht="15.75">
      <c r="A670" s="6"/>
      <c r="B670" s="6"/>
      <c r="C670" s="6"/>
      <c r="D670" s="6"/>
      <c r="E670" s="238"/>
      <c r="F670" s="238"/>
      <c r="FC670" s="243"/>
      <c r="FD670" s="240"/>
      <c r="FE670" s="240"/>
      <c r="FF670" s="240"/>
      <c r="FH670" s="240"/>
      <c r="FI670" s="240"/>
      <c r="FJ670" s="240"/>
      <c r="FK670" s="240"/>
      <c r="FL670" s="240"/>
      <c r="FM670" s="240"/>
      <c r="FN670" s="240"/>
      <c r="FO670" s="240"/>
      <c r="FP670" s="240"/>
      <c r="FQ670" s="240"/>
      <c r="FR670" s="240"/>
      <c r="FS670" s="240"/>
      <c r="FT670" s="240"/>
      <c r="FU670" s="240"/>
      <c r="FV670" s="240"/>
      <c r="FW670" s="240"/>
    </row>
    <row r="671" spans="1:179" s="183" customFormat="1" ht="15.75">
      <c r="A671" s="6"/>
      <c r="B671" s="6"/>
      <c r="C671" s="6"/>
      <c r="D671" s="6"/>
      <c r="E671" s="238"/>
      <c r="F671" s="238"/>
      <c r="FC671" s="243"/>
      <c r="FD671" s="240"/>
      <c r="FE671" s="240"/>
      <c r="FF671" s="240"/>
      <c r="FH671" s="240"/>
      <c r="FI671" s="240"/>
      <c r="FJ671" s="240"/>
      <c r="FK671" s="240"/>
      <c r="FL671" s="240"/>
      <c r="FM671" s="240"/>
      <c r="FN671" s="240"/>
      <c r="FO671" s="240"/>
      <c r="FP671" s="240"/>
      <c r="FQ671" s="240"/>
      <c r="FR671" s="240"/>
      <c r="FS671" s="240"/>
      <c r="FT671" s="240"/>
      <c r="FU671" s="240"/>
      <c r="FV671" s="240"/>
      <c r="FW671" s="240"/>
    </row>
    <row r="672" spans="1:179" s="183" customFormat="1" ht="15.75">
      <c r="A672" s="6"/>
      <c r="B672" s="6"/>
      <c r="C672" s="6"/>
      <c r="D672" s="6"/>
      <c r="E672" s="238"/>
      <c r="F672" s="238"/>
      <c r="FC672" s="243"/>
      <c r="FD672" s="240"/>
      <c r="FE672" s="240"/>
      <c r="FF672" s="240"/>
      <c r="FH672" s="240"/>
      <c r="FI672" s="240"/>
      <c r="FJ672" s="240"/>
      <c r="FK672" s="240"/>
      <c r="FL672" s="240"/>
      <c r="FM672" s="240"/>
      <c r="FN672" s="240"/>
      <c r="FO672" s="240"/>
      <c r="FP672" s="240"/>
      <c r="FQ672" s="240"/>
      <c r="FR672" s="240"/>
      <c r="FS672" s="240"/>
      <c r="FT672" s="240"/>
      <c r="FU672" s="240"/>
      <c r="FV672" s="240"/>
      <c r="FW672" s="240"/>
    </row>
    <row r="673" spans="1:179" s="183" customFormat="1" ht="15.75">
      <c r="A673" s="6"/>
      <c r="B673" s="6"/>
      <c r="C673" s="6"/>
      <c r="D673" s="6"/>
      <c r="E673" s="238"/>
      <c r="F673" s="238"/>
      <c r="FC673" s="243"/>
      <c r="FD673" s="240"/>
      <c r="FE673" s="240"/>
      <c r="FF673" s="240"/>
      <c r="FH673" s="240"/>
      <c r="FI673" s="240"/>
      <c r="FJ673" s="240"/>
      <c r="FK673" s="240"/>
      <c r="FL673" s="240"/>
      <c r="FM673" s="240"/>
      <c r="FN673" s="240"/>
      <c r="FO673" s="240"/>
      <c r="FP673" s="240"/>
      <c r="FQ673" s="240"/>
      <c r="FR673" s="240"/>
      <c r="FS673" s="240"/>
      <c r="FT673" s="240"/>
      <c r="FU673" s="240"/>
      <c r="FV673" s="240"/>
      <c r="FW673" s="240"/>
    </row>
    <row r="674" spans="1:179" s="183" customFormat="1" ht="15.75">
      <c r="A674" s="6"/>
      <c r="B674" s="6"/>
      <c r="C674" s="6"/>
      <c r="D674" s="6"/>
      <c r="E674" s="238"/>
      <c r="F674" s="238"/>
      <c r="FC674" s="243"/>
      <c r="FD674" s="240"/>
      <c r="FE674" s="240"/>
      <c r="FF674" s="240"/>
      <c r="FH674" s="240"/>
      <c r="FI674" s="240"/>
      <c r="FJ674" s="240"/>
      <c r="FK674" s="240"/>
      <c r="FL674" s="240"/>
      <c r="FM674" s="240"/>
      <c r="FN674" s="240"/>
      <c r="FO674" s="240"/>
      <c r="FP674" s="240"/>
      <c r="FQ674" s="240"/>
      <c r="FR674" s="240"/>
      <c r="FS674" s="240"/>
      <c r="FT674" s="240"/>
      <c r="FU674" s="240"/>
      <c r="FV674" s="240"/>
      <c r="FW674" s="240"/>
    </row>
    <row r="675" spans="1:179" s="183" customFormat="1" ht="15.75">
      <c r="A675" s="6"/>
      <c r="B675" s="6"/>
      <c r="C675" s="6"/>
      <c r="D675" s="6"/>
      <c r="E675" s="238"/>
      <c r="F675" s="238"/>
      <c r="FC675" s="243"/>
      <c r="FD675" s="240"/>
      <c r="FE675" s="240"/>
      <c r="FF675" s="240"/>
      <c r="FH675" s="240"/>
      <c r="FI675" s="240"/>
      <c r="FJ675" s="240"/>
      <c r="FK675" s="240"/>
      <c r="FL675" s="240"/>
      <c r="FM675" s="240"/>
      <c r="FN675" s="240"/>
      <c r="FO675" s="240"/>
      <c r="FP675" s="240"/>
      <c r="FQ675" s="240"/>
      <c r="FR675" s="240"/>
      <c r="FS675" s="240"/>
      <c r="FT675" s="240"/>
      <c r="FU675" s="240"/>
      <c r="FV675" s="240"/>
      <c r="FW675" s="240"/>
    </row>
    <row r="676" spans="1:179" s="183" customFormat="1" ht="15.75">
      <c r="A676" s="6"/>
      <c r="B676" s="6"/>
      <c r="C676" s="6"/>
      <c r="D676" s="6"/>
      <c r="E676" s="238"/>
      <c r="F676" s="238"/>
      <c r="FC676" s="243"/>
      <c r="FD676" s="240"/>
      <c r="FE676" s="240"/>
      <c r="FF676" s="240"/>
      <c r="FH676" s="240"/>
      <c r="FI676" s="240"/>
      <c r="FJ676" s="240"/>
      <c r="FK676" s="240"/>
      <c r="FL676" s="240"/>
      <c r="FM676" s="240"/>
      <c r="FN676" s="240"/>
      <c r="FO676" s="240"/>
      <c r="FP676" s="240"/>
      <c r="FQ676" s="240"/>
      <c r="FR676" s="240"/>
      <c r="FS676" s="240"/>
      <c r="FT676" s="240"/>
      <c r="FU676" s="240"/>
      <c r="FV676" s="240"/>
      <c r="FW676" s="240"/>
    </row>
    <row r="677" spans="1:179" s="183" customFormat="1" ht="15.75">
      <c r="A677" s="6"/>
      <c r="B677" s="6"/>
      <c r="C677" s="6"/>
      <c r="D677" s="6"/>
      <c r="E677" s="238"/>
      <c r="F677" s="238"/>
      <c r="FC677" s="243"/>
      <c r="FD677" s="240"/>
      <c r="FE677" s="240"/>
      <c r="FF677" s="240"/>
      <c r="FH677" s="240"/>
      <c r="FI677" s="240"/>
      <c r="FJ677" s="240"/>
      <c r="FK677" s="240"/>
      <c r="FL677" s="240"/>
      <c r="FM677" s="240"/>
      <c r="FN677" s="240"/>
      <c r="FO677" s="240"/>
      <c r="FP677" s="240"/>
      <c r="FQ677" s="240"/>
      <c r="FR677" s="240"/>
      <c r="FS677" s="240"/>
      <c r="FT677" s="240"/>
      <c r="FU677" s="240"/>
      <c r="FV677" s="240"/>
      <c r="FW677" s="240"/>
    </row>
    <row r="678" spans="1:179" s="183" customFormat="1" ht="15.75">
      <c r="A678" s="6"/>
      <c r="B678" s="6"/>
      <c r="C678" s="6"/>
      <c r="D678" s="6"/>
      <c r="E678" s="238"/>
      <c r="F678" s="238"/>
      <c r="FC678" s="243"/>
      <c r="FD678" s="240"/>
      <c r="FE678" s="240"/>
      <c r="FF678" s="240"/>
      <c r="FH678" s="240"/>
      <c r="FI678" s="240"/>
      <c r="FJ678" s="240"/>
      <c r="FK678" s="240"/>
      <c r="FL678" s="240"/>
      <c r="FM678" s="240"/>
      <c r="FN678" s="240"/>
      <c r="FO678" s="240"/>
      <c r="FP678" s="240"/>
      <c r="FQ678" s="240"/>
      <c r="FR678" s="240"/>
      <c r="FS678" s="240"/>
      <c r="FT678" s="240"/>
      <c r="FU678" s="240"/>
      <c r="FV678" s="240"/>
      <c r="FW678" s="240"/>
    </row>
    <row r="679" spans="1:179" s="183" customFormat="1" ht="15.75">
      <c r="A679" s="6"/>
      <c r="B679" s="6"/>
      <c r="C679" s="6"/>
      <c r="D679" s="6"/>
      <c r="E679" s="238"/>
      <c r="F679" s="238"/>
      <c r="FC679" s="243"/>
      <c r="FD679" s="240"/>
      <c r="FE679" s="240"/>
      <c r="FF679" s="240"/>
      <c r="FH679" s="240"/>
      <c r="FI679" s="240"/>
      <c r="FJ679" s="240"/>
      <c r="FK679" s="240"/>
      <c r="FL679" s="240"/>
      <c r="FM679" s="240"/>
      <c r="FN679" s="240"/>
      <c r="FO679" s="240"/>
      <c r="FP679" s="240"/>
      <c r="FQ679" s="240"/>
      <c r="FR679" s="240"/>
      <c r="FS679" s="240"/>
      <c r="FT679" s="240"/>
      <c r="FU679" s="240"/>
      <c r="FV679" s="240"/>
      <c r="FW679" s="240"/>
    </row>
    <row r="680" spans="1:179" s="183" customFormat="1" ht="15.75">
      <c r="A680" s="6"/>
      <c r="B680" s="6"/>
      <c r="C680" s="6"/>
      <c r="D680" s="6"/>
      <c r="E680" s="238"/>
      <c r="F680" s="238"/>
      <c r="FC680" s="243"/>
      <c r="FD680" s="240"/>
      <c r="FE680" s="240"/>
      <c r="FF680" s="240"/>
      <c r="FH680" s="240"/>
      <c r="FI680" s="240"/>
      <c r="FJ680" s="240"/>
      <c r="FK680" s="240"/>
      <c r="FL680" s="240"/>
      <c r="FM680" s="240"/>
      <c r="FN680" s="240"/>
      <c r="FO680" s="240"/>
      <c r="FP680" s="240"/>
      <c r="FQ680" s="240"/>
      <c r="FR680" s="240"/>
      <c r="FS680" s="240"/>
      <c r="FT680" s="240"/>
      <c r="FU680" s="240"/>
      <c r="FV680" s="240"/>
      <c r="FW680" s="240"/>
    </row>
    <row r="681" spans="1:179" s="183" customFormat="1" ht="15.75">
      <c r="A681" s="6"/>
      <c r="B681" s="6"/>
      <c r="C681" s="6"/>
      <c r="D681" s="6"/>
      <c r="E681" s="238"/>
      <c r="F681" s="238"/>
      <c r="FC681" s="243"/>
      <c r="FD681" s="240"/>
      <c r="FE681" s="240"/>
      <c r="FF681" s="240"/>
      <c r="FH681" s="240"/>
      <c r="FI681" s="240"/>
      <c r="FJ681" s="240"/>
      <c r="FK681" s="240"/>
      <c r="FL681" s="240"/>
      <c r="FM681" s="240"/>
      <c r="FN681" s="240"/>
      <c r="FO681" s="240"/>
      <c r="FP681" s="240"/>
      <c r="FQ681" s="240"/>
      <c r="FR681" s="240"/>
      <c r="FS681" s="240"/>
      <c r="FT681" s="240"/>
      <c r="FU681" s="240"/>
      <c r="FV681" s="240"/>
      <c r="FW681" s="240"/>
    </row>
    <row r="682" spans="1:179" s="183" customFormat="1" ht="15.75">
      <c r="A682" s="6"/>
      <c r="B682" s="6"/>
      <c r="C682" s="6"/>
      <c r="D682" s="6"/>
      <c r="E682" s="238"/>
      <c r="F682" s="238"/>
      <c r="FC682" s="243"/>
      <c r="FD682" s="240"/>
      <c r="FE682" s="240"/>
      <c r="FF682" s="240"/>
      <c r="FH682" s="240"/>
      <c r="FI682" s="240"/>
      <c r="FJ682" s="240"/>
      <c r="FK682" s="240"/>
      <c r="FL682" s="240"/>
      <c r="FM682" s="240"/>
      <c r="FN682" s="240"/>
      <c r="FO682" s="240"/>
      <c r="FP682" s="240"/>
      <c r="FQ682" s="240"/>
      <c r="FR682" s="240"/>
      <c r="FS682" s="240"/>
      <c r="FT682" s="240"/>
      <c r="FU682" s="240"/>
      <c r="FV682" s="240"/>
      <c r="FW682" s="240"/>
    </row>
    <row r="683" spans="1:179" s="183" customFormat="1" ht="15.75">
      <c r="A683" s="6"/>
      <c r="B683" s="6"/>
      <c r="C683" s="6"/>
      <c r="D683" s="6"/>
      <c r="E683" s="238"/>
      <c r="F683" s="238"/>
      <c r="FC683" s="243"/>
      <c r="FD683" s="240"/>
      <c r="FE683" s="240"/>
      <c r="FF683" s="240"/>
      <c r="FH683" s="240"/>
      <c r="FI683" s="240"/>
      <c r="FJ683" s="240"/>
      <c r="FK683" s="240"/>
      <c r="FL683" s="240"/>
      <c r="FM683" s="240"/>
      <c r="FN683" s="240"/>
      <c r="FO683" s="240"/>
      <c r="FP683" s="240"/>
      <c r="FQ683" s="240"/>
      <c r="FR683" s="240"/>
      <c r="FS683" s="240"/>
      <c r="FT683" s="240"/>
      <c r="FU683" s="240"/>
      <c r="FV683" s="240"/>
      <c r="FW683" s="240"/>
    </row>
    <row r="684" spans="1:179" s="183" customFormat="1" ht="15.75">
      <c r="A684" s="6"/>
      <c r="B684" s="6"/>
      <c r="C684" s="6"/>
      <c r="D684" s="6"/>
      <c r="E684" s="238"/>
      <c r="F684" s="238"/>
      <c r="FC684" s="243"/>
      <c r="FD684" s="240"/>
      <c r="FE684" s="240"/>
      <c r="FF684" s="240"/>
      <c r="FH684" s="240"/>
      <c r="FI684" s="240"/>
      <c r="FJ684" s="240"/>
      <c r="FK684" s="240"/>
      <c r="FL684" s="240"/>
      <c r="FM684" s="240"/>
      <c r="FN684" s="240"/>
      <c r="FO684" s="240"/>
      <c r="FP684" s="240"/>
      <c r="FQ684" s="240"/>
      <c r="FR684" s="240"/>
      <c r="FS684" s="240"/>
      <c r="FT684" s="240"/>
      <c r="FU684" s="240"/>
      <c r="FV684" s="240"/>
      <c r="FW684" s="240"/>
    </row>
    <row r="685" spans="1:179" s="183" customFormat="1" ht="15.75">
      <c r="A685" s="6"/>
      <c r="B685" s="6"/>
      <c r="C685" s="6"/>
      <c r="D685" s="6"/>
      <c r="E685" s="238"/>
      <c r="F685" s="238"/>
      <c r="FC685" s="243"/>
      <c r="FD685" s="240"/>
      <c r="FE685" s="240"/>
      <c r="FF685" s="240"/>
      <c r="FH685" s="240"/>
      <c r="FI685" s="240"/>
      <c r="FJ685" s="240"/>
      <c r="FK685" s="240"/>
      <c r="FL685" s="240"/>
      <c r="FM685" s="240"/>
      <c r="FN685" s="240"/>
      <c r="FO685" s="240"/>
      <c r="FP685" s="240"/>
      <c r="FQ685" s="240"/>
      <c r="FR685" s="240"/>
      <c r="FS685" s="240"/>
      <c r="FT685" s="240"/>
      <c r="FU685" s="240"/>
      <c r="FV685" s="240"/>
      <c r="FW685" s="240"/>
    </row>
    <row r="686" spans="1:179" s="183" customFormat="1" ht="15.75">
      <c r="A686" s="6"/>
      <c r="B686" s="6"/>
      <c r="C686" s="6"/>
      <c r="D686" s="6"/>
      <c r="E686" s="238"/>
      <c r="F686" s="238"/>
      <c r="FC686" s="243"/>
      <c r="FD686" s="240"/>
      <c r="FE686" s="240"/>
      <c r="FF686" s="240"/>
      <c r="FH686" s="240"/>
      <c r="FI686" s="240"/>
      <c r="FJ686" s="240"/>
      <c r="FK686" s="240"/>
      <c r="FL686" s="240"/>
      <c r="FM686" s="240"/>
      <c r="FN686" s="240"/>
      <c r="FO686" s="240"/>
      <c r="FP686" s="240"/>
      <c r="FQ686" s="240"/>
      <c r="FR686" s="240"/>
      <c r="FS686" s="240"/>
      <c r="FT686" s="240"/>
      <c r="FU686" s="240"/>
      <c r="FV686" s="240"/>
      <c r="FW686" s="240"/>
    </row>
    <row r="687" spans="1:179" s="183" customFormat="1" ht="15.75">
      <c r="A687" s="6"/>
      <c r="B687" s="6"/>
      <c r="C687" s="6"/>
      <c r="D687" s="6"/>
      <c r="E687" s="238"/>
      <c r="F687" s="238"/>
      <c r="FC687" s="243"/>
      <c r="FD687" s="240"/>
      <c r="FE687" s="240"/>
      <c r="FF687" s="240"/>
      <c r="FH687" s="240"/>
      <c r="FI687" s="240"/>
      <c r="FJ687" s="240"/>
      <c r="FK687" s="240"/>
      <c r="FL687" s="240"/>
      <c r="FM687" s="240"/>
      <c r="FN687" s="240"/>
      <c r="FO687" s="240"/>
      <c r="FP687" s="240"/>
      <c r="FQ687" s="240"/>
      <c r="FR687" s="240"/>
      <c r="FS687" s="240"/>
      <c r="FT687" s="240"/>
      <c r="FU687" s="240"/>
      <c r="FV687" s="240"/>
      <c r="FW687" s="240"/>
    </row>
    <row r="688" spans="1:179" s="183" customFormat="1" ht="15.75">
      <c r="A688" s="6"/>
      <c r="B688" s="6"/>
      <c r="C688" s="6"/>
      <c r="D688" s="6"/>
      <c r="E688" s="238"/>
      <c r="F688" s="238"/>
      <c r="FC688" s="243"/>
      <c r="FD688" s="240"/>
      <c r="FE688" s="240"/>
      <c r="FF688" s="240"/>
      <c r="FH688" s="240"/>
      <c r="FI688" s="240"/>
      <c r="FJ688" s="240"/>
      <c r="FK688" s="240"/>
      <c r="FL688" s="240"/>
      <c r="FM688" s="240"/>
      <c r="FN688" s="240"/>
      <c r="FO688" s="240"/>
      <c r="FP688" s="240"/>
      <c r="FQ688" s="240"/>
      <c r="FR688" s="240"/>
      <c r="FS688" s="240"/>
      <c r="FT688" s="240"/>
      <c r="FU688" s="240"/>
      <c r="FV688" s="240"/>
      <c r="FW688" s="240"/>
    </row>
    <row r="689" spans="1:179" s="183" customFormat="1" ht="15.75">
      <c r="A689" s="6"/>
      <c r="B689" s="6"/>
      <c r="C689" s="6"/>
      <c r="D689" s="6"/>
      <c r="E689" s="238"/>
      <c r="F689" s="238"/>
      <c r="FC689" s="243"/>
      <c r="FD689" s="240"/>
      <c r="FE689" s="240"/>
      <c r="FF689" s="240"/>
      <c r="FH689" s="240"/>
      <c r="FI689" s="240"/>
      <c r="FJ689" s="240"/>
      <c r="FK689" s="240"/>
      <c r="FL689" s="240"/>
      <c r="FM689" s="240"/>
      <c r="FN689" s="240"/>
      <c r="FO689" s="240"/>
      <c r="FP689" s="240"/>
      <c r="FQ689" s="240"/>
      <c r="FR689" s="240"/>
      <c r="FS689" s="240"/>
      <c r="FT689" s="240"/>
      <c r="FU689" s="240"/>
      <c r="FV689" s="240"/>
      <c r="FW689" s="240"/>
    </row>
    <row r="690" spans="1:179" s="183" customFormat="1" ht="15.75">
      <c r="A690" s="6"/>
      <c r="B690" s="6"/>
      <c r="C690" s="6"/>
      <c r="D690" s="6"/>
      <c r="E690" s="238"/>
      <c r="F690" s="238"/>
      <c r="FC690" s="243"/>
      <c r="FD690" s="240"/>
      <c r="FE690" s="240"/>
      <c r="FF690" s="240"/>
      <c r="FH690" s="240"/>
      <c r="FI690" s="240"/>
      <c r="FJ690" s="240"/>
      <c r="FK690" s="240"/>
      <c r="FL690" s="240"/>
      <c r="FM690" s="240"/>
      <c r="FN690" s="240"/>
      <c r="FO690" s="240"/>
      <c r="FP690" s="240"/>
      <c r="FQ690" s="240"/>
      <c r="FR690" s="240"/>
      <c r="FS690" s="240"/>
      <c r="FT690" s="240"/>
      <c r="FU690" s="240"/>
      <c r="FV690" s="240"/>
      <c r="FW690" s="240"/>
    </row>
    <row r="691" spans="1:179" s="183" customFormat="1" ht="15.75">
      <c r="A691" s="6"/>
      <c r="B691" s="6"/>
      <c r="C691" s="6"/>
      <c r="D691" s="6"/>
      <c r="E691" s="238"/>
      <c r="F691" s="238"/>
      <c r="FC691" s="243"/>
      <c r="FD691" s="240"/>
      <c r="FE691" s="240"/>
      <c r="FF691" s="240"/>
      <c r="FH691" s="240"/>
      <c r="FI691" s="240"/>
      <c r="FJ691" s="240"/>
      <c r="FK691" s="240"/>
      <c r="FL691" s="240"/>
      <c r="FM691" s="240"/>
      <c r="FN691" s="240"/>
      <c r="FO691" s="240"/>
      <c r="FP691" s="240"/>
      <c r="FQ691" s="240"/>
      <c r="FR691" s="240"/>
      <c r="FS691" s="240"/>
      <c r="FT691" s="240"/>
      <c r="FU691" s="240"/>
      <c r="FV691" s="240"/>
      <c r="FW691" s="240"/>
    </row>
    <row r="692" spans="1:179" s="183" customFormat="1" ht="15.75">
      <c r="A692" s="6"/>
      <c r="B692" s="6"/>
      <c r="C692" s="6"/>
      <c r="D692" s="6"/>
      <c r="E692" s="238"/>
      <c r="F692" s="238"/>
      <c r="FC692" s="243"/>
      <c r="FD692" s="240"/>
      <c r="FE692" s="240"/>
      <c r="FF692" s="240"/>
      <c r="FH692" s="240"/>
      <c r="FI692" s="240"/>
      <c r="FJ692" s="240"/>
      <c r="FK692" s="240"/>
      <c r="FL692" s="240"/>
      <c r="FM692" s="240"/>
      <c r="FN692" s="240"/>
      <c r="FO692" s="240"/>
      <c r="FP692" s="240"/>
      <c r="FQ692" s="240"/>
      <c r="FR692" s="240"/>
      <c r="FS692" s="240"/>
      <c r="FT692" s="240"/>
      <c r="FU692" s="240"/>
      <c r="FV692" s="240"/>
      <c r="FW692" s="240"/>
    </row>
    <row r="693" spans="1:179" s="183" customFormat="1" ht="15.75">
      <c r="A693" s="6"/>
      <c r="B693" s="6"/>
      <c r="C693" s="6"/>
      <c r="D693" s="6"/>
      <c r="E693" s="238"/>
      <c r="F693" s="238"/>
      <c r="FC693" s="243"/>
      <c r="FD693" s="240"/>
      <c r="FE693" s="240"/>
      <c r="FF693" s="240"/>
      <c r="FH693" s="240"/>
      <c r="FI693" s="240"/>
      <c r="FJ693" s="240"/>
      <c r="FK693" s="240"/>
      <c r="FL693" s="240"/>
      <c r="FM693" s="240"/>
      <c r="FN693" s="240"/>
      <c r="FO693" s="240"/>
      <c r="FP693" s="240"/>
      <c r="FQ693" s="240"/>
      <c r="FR693" s="240"/>
      <c r="FS693" s="240"/>
      <c r="FT693" s="240"/>
      <c r="FU693" s="240"/>
      <c r="FV693" s="240"/>
      <c r="FW693" s="240"/>
    </row>
    <row r="694" spans="1:179" s="183" customFormat="1" ht="15.75">
      <c r="A694" s="6"/>
      <c r="B694" s="6"/>
      <c r="C694" s="6"/>
      <c r="D694" s="6"/>
      <c r="E694" s="238"/>
      <c r="F694" s="238"/>
      <c r="FC694" s="243"/>
      <c r="FD694" s="240"/>
      <c r="FE694" s="240"/>
      <c r="FF694" s="240"/>
      <c r="FH694" s="240"/>
      <c r="FI694" s="240"/>
      <c r="FJ694" s="240"/>
      <c r="FK694" s="240"/>
      <c r="FL694" s="240"/>
      <c r="FM694" s="240"/>
      <c r="FN694" s="240"/>
      <c r="FO694" s="240"/>
      <c r="FP694" s="240"/>
      <c r="FQ694" s="240"/>
      <c r="FR694" s="240"/>
      <c r="FS694" s="240"/>
      <c r="FT694" s="240"/>
      <c r="FU694" s="240"/>
      <c r="FV694" s="240"/>
      <c r="FW694" s="240"/>
    </row>
    <row r="695" spans="1:179" s="183" customFormat="1" ht="15.75">
      <c r="A695" s="6"/>
      <c r="B695" s="6"/>
      <c r="C695" s="6"/>
      <c r="D695" s="6"/>
      <c r="E695" s="238"/>
      <c r="F695" s="238"/>
      <c r="FC695" s="243"/>
      <c r="FD695" s="240"/>
      <c r="FE695" s="240"/>
      <c r="FF695" s="240"/>
      <c r="FH695" s="240"/>
      <c r="FI695" s="240"/>
      <c r="FJ695" s="240"/>
      <c r="FK695" s="240"/>
      <c r="FL695" s="240"/>
      <c r="FM695" s="240"/>
      <c r="FN695" s="240"/>
      <c r="FO695" s="240"/>
      <c r="FP695" s="240"/>
      <c r="FQ695" s="240"/>
      <c r="FR695" s="240"/>
      <c r="FS695" s="240"/>
      <c r="FT695" s="240"/>
      <c r="FU695" s="240"/>
      <c r="FV695" s="240"/>
      <c r="FW695" s="240"/>
    </row>
    <row r="696" spans="1:179" s="183" customFormat="1" ht="15.75">
      <c r="A696" s="6"/>
      <c r="B696" s="6"/>
      <c r="C696" s="6"/>
      <c r="D696" s="6"/>
      <c r="E696" s="238"/>
      <c r="F696" s="238"/>
      <c r="FC696" s="243"/>
      <c r="FD696" s="240"/>
      <c r="FE696" s="240"/>
      <c r="FF696" s="240"/>
      <c r="FH696" s="240"/>
      <c r="FI696" s="240"/>
      <c r="FJ696" s="240"/>
      <c r="FK696" s="240"/>
      <c r="FL696" s="240"/>
      <c r="FM696" s="240"/>
      <c r="FN696" s="240"/>
      <c r="FO696" s="240"/>
      <c r="FP696" s="240"/>
      <c r="FQ696" s="240"/>
      <c r="FR696" s="240"/>
      <c r="FS696" s="240"/>
      <c r="FT696" s="240"/>
      <c r="FU696" s="240"/>
      <c r="FV696" s="240"/>
      <c r="FW696" s="240"/>
    </row>
    <row r="697" spans="1:179" s="183" customFormat="1" ht="15.75">
      <c r="A697" s="6"/>
      <c r="B697" s="6"/>
      <c r="C697" s="6"/>
      <c r="D697" s="6"/>
      <c r="E697" s="238"/>
      <c r="F697" s="238"/>
      <c r="FC697" s="243"/>
      <c r="FD697" s="240"/>
      <c r="FE697" s="240"/>
      <c r="FF697" s="240"/>
      <c r="FH697" s="240"/>
      <c r="FI697" s="240"/>
      <c r="FJ697" s="240"/>
      <c r="FK697" s="240"/>
      <c r="FL697" s="240"/>
      <c r="FM697" s="240"/>
      <c r="FN697" s="240"/>
      <c r="FO697" s="240"/>
      <c r="FP697" s="240"/>
      <c r="FQ697" s="240"/>
      <c r="FR697" s="240"/>
      <c r="FS697" s="240"/>
      <c r="FT697" s="240"/>
      <c r="FU697" s="240"/>
      <c r="FV697" s="240"/>
      <c r="FW697" s="240"/>
    </row>
    <row r="698" spans="1:179" s="183" customFormat="1" ht="15.75">
      <c r="A698" s="6"/>
      <c r="B698" s="6"/>
      <c r="C698" s="6"/>
      <c r="D698" s="6"/>
      <c r="E698" s="238"/>
      <c r="F698" s="238"/>
      <c r="FC698" s="243"/>
      <c r="FD698" s="240"/>
      <c r="FE698" s="240"/>
      <c r="FF698" s="240"/>
      <c r="FH698" s="240"/>
      <c r="FI698" s="240"/>
      <c r="FJ698" s="240"/>
      <c r="FK698" s="240"/>
      <c r="FL698" s="240"/>
      <c r="FM698" s="240"/>
      <c r="FN698" s="240"/>
      <c r="FO698" s="240"/>
      <c r="FP698" s="240"/>
      <c r="FQ698" s="240"/>
      <c r="FR698" s="240"/>
      <c r="FS698" s="240"/>
      <c r="FT698" s="240"/>
      <c r="FU698" s="240"/>
      <c r="FV698" s="240"/>
      <c r="FW698" s="240"/>
    </row>
    <row r="699" spans="1:179" s="183" customFormat="1" ht="15.75">
      <c r="A699" s="6"/>
      <c r="B699" s="6"/>
      <c r="C699" s="6"/>
      <c r="D699" s="6"/>
      <c r="E699" s="238"/>
      <c r="F699" s="238"/>
      <c r="FC699" s="243"/>
      <c r="FD699" s="240"/>
      <c r="FE699" s="240"/>
      <c r="FF699" s="240"/>
      <c r="FH699" s="240"/>
      <c r="FI699" s="240"/>
      <c r="FJ699" s="240"/>
      <c r="FK699" s="240"/>
      <c r="FL699" s="240"/>
      <c r="FM699" s="240"/>
      <c r="FN699" s="240"/>
      <c r="FO699" s="240"/>
      <c r="FP699" s="240"/>
      <c r="FQ699" s="240"/>
      <c r="FR699" s="240"/>
      <c r="FS699" s="240"/>
      <c r="FT699" s="240"/>
      <c r="FU699" s="240"/>
      <c r="FV699" s="240"/>
      <c r="FW699" s="240"/>
    </row>
    <row r="700" spans="1:179" s="183" customFormat="1" ht="15.75">
      <c r="A700" s="6"/>
      <c r="B700" s="6"/>
      <c r="C700" s="6"/>
      <c r="D700" s="6"/>
      <c r="E700" s="238"/>
      <c r="F700" s="238"/>
      <c r="FC700" s="243"/>
      <c r="FD700" s="240"/>
      <c r="FE700" s="240"/>
      <c r="FF700" s="240"/>
      <c r="FH700" s="240"/>
      <c r="FI700" s="240"/>
      <c r="FJ700" s="240"/>
      <c r="FK700" s="240"/>
      <c r="FL700" s="240"/>
      <c r="FM700" s="240"/>
      <c r="FN700" s="240"/>
      <c r="FO700" s="240"/>
      <c r="FP700" s="240"/>
      <c r="FQ700" s="240"/>
      <c r="FR700" s="240"/>
      <c r="FS700" s="240"/>
      <c r="FT700" s="240"/>
      <c r="FU700" s="240"/>
      <c r="FV700" s="240"/>
      <c r="FW700" s="240"/>
    </row>
    <row r="701" spans="1:179" s="183" customFormat="1" ht="15.75">
      <c r="A701" s="6"/>
      <c r="B701" s="6"/>
      <c r="C701" s="6"/>
      <c r="D701" s="6"/>
      <c r="E701" s="238"/>
      <c r="F701" s="238"/>
      <c r="FC701" s="243"/>
      <c r="FD701" s="240"/>
      <c r="FE701" s="240"/>
      <c r="FF701" s="240"/>
      <c r="FH701" s="240"/>
      <c r="FI701" s="240"/>
      <c r="FJ701" s="240"/>
      <c r="FK701" s="240"/>
      <c r="FL701" s="240"/>
      <c r="FM701" s="240"/>
      <c r="FN701" s="240"/>
      <c r="FO701" s="240"/>
      <c r="FP701" s="240"/>
      <c r="FQ701" s="240"/>
      <c r="FR701" s="240"/>
      <c r="FS701" s="240"/>
      <c r="FT701" s="240"/>
      <c r="FU701" s="240"/>
      <c r="FV701" s="240"/>
      <c r="FW701" s="240"/>
    </row>
    <row r="702" spans="1:179" s="183" customFormat="1" ht="15.75">
      <c r="A702" s="6"/>
      <c r="B702" s="6"/>
      <c r="C702" s="6"/>
      <c r="D702" s="6"/>
      <c r="E702" s="238"/>
      <c r="F702" s="238"/>
      <c r="FC702" s="243"/>
      <c r="FD702" s="240"/>
      <c r="FE702" s="240"/>
      <c r="FF702" s="240"/>
      <c r="FH702" s="240"/>
      <c r="FI702" s="240"/>
      <c r="FJ702" s="240"/>
      <c r="FK702" s="240"/>
      <c r="FL702" s="240"/>
      <c r="FM702" s="240"/>
      <c r="FN702" s="240"/>
      <c r="FO702" s="240"/>
      <c r="FP702" s="240"/>
      <c r="FQ702" s="240"/>
      <c r="FR702" s="240"/>
      <c r="FS702" s="240"/>
      <c r="FT702" s="240"/>
      <c r="FU702" s="240"/>
      <c r="FV702" s="240"/>
      <c r="FW702" s="240"/>
    </row>
    <row r="703" spans="1:179" s="183" customFormat="1" ht="15.75">
      <c r="A703" s="6"/>
      <c r="B703" s="6"/>
      <c r="C703" s="6"/>
      <c r="D703" s="6"/>
      <c r="E703" s="238"/>
      <c r="F703" s="238"/>
      <c r="FC703" s="243"/>
      <c r="FD703" s="240"/>
      <c r="FE703" s="240"/>
      <c r="FF703" s="240"/>
      <c r="FH703" s="240"/>
      <c r="FI703" s="240"/>
      <c r="FJ703" s="240"/>
      <c r="FK703" s="240"/>
      <c r="FL703" s="240"/>
      <c r="FM703" s="240"/>
      <c r="FN703" s="240"/>
      <c r="FO703" s="240"/>
      <c r="FP703" s="240"/>
      <c r="FQ703" s="240"/>
      <c r="FR703" s="240"/>
      <c r="FS703" s="240"/>
      <c r="FT703" s="240"/>
      <c r="FU703" s="240"/>
      <c r="FV703" s="240"/>
      <c r="FW703" s="240"/>
    </row>
    <row r="704" spans="1:179" s="183" customFormat="1" ht="15.75">
      <c r="A704" s="6"/>
      <c r="B704" s="6"/>
      <c r="C704" s="6"/>
      <c r="D704" s="6"/>
      <c r="E704" s="238"/>
      <c r="F704" s="238"/>
      <c r="FC704" s="243"/>
      <c r="FD704" s="240"/>
      <c r="FE704" s="240"/>
      <c r="FF704" s="240"/>
      <c r="FH704" s="240"/>
      <c r="FI704" s="240"/>
      <c r="FJ704" s="240"/>
      <c r="FK704" s="240"/>
      <c r="FL704" s="240"/>
      <c r="FM704" s="240"/>
      <c r="FN704" s="240"/>
      <c r="FO704" s="240"/>
      <c r="FP704" s="240"/>
      <c r="FQ704" s="240"/>
      <c r="FR704" s="240"/>
      <c r="FS704" s="240"/>
      <c r="FT704" s="240"/>
      <c r="FU704" s="240"/>
      <c r="FV704" s="240"/>
      <c r="FW704" s="240"/>
    </row>
    <row r="705" spans="1:179" s="183" customFormat="1" ht="15.75">
      <c r="A705" s="6"/>
      <c r="B705" s="6"/>
      <c r="C705" s="6"/>
      <c r="D705" s="6"/>
      <c r="E705" s="238"/>
      <c r="F705" s="238"/>
      <c r="FC705" s="243"/>
      <c r="FD705" s="240"/>
      <c r="FE705" s="240"/>
      <c r="FF705" s="240"/>
      <c r="FH705" s="240"/>
      <c r="FI705" s="240"/>
      <c r="FJ705" s="240"/>
      <c r="FK705" s="240"/>
      <c r="FL705" s="240"/>
      <c r="FM705" s="240"/>
      <c r="FN705" s="240"/>
      <c r="FO705" s="240"/>
      <c r="FP705" s="240"/>
      <c r="FQ705" s="240"/>
      <c r="FR705" s="240"/>
      <c r="FS705" s="240"/>
      <c r="FT705" s="240"/>
      <c r="FU705" s="240"/>
      <c r="FV705" s="240"/>
      <c r="FW705" s="240"/>
    </row>
    <row r="706" spans="1:179" s="183" customFormat="1" ht="15.75">
      <c r="A706" s="6"/>
      <c r="B706" s="6"/>
      <c r="C706" s="6"/>
      <c r="D706" s="6"/>
      <c r="E706" s="238"/>
      <c r="F706" s="238"/>
      <c r="FC706" s="243"/>
      <c r="FD706" s="240"/>
      <c r="FE706" s="240"/>
      <c r="FF706" s="240"/>
      <c r="FH706" s="240"/>
      <c r="FI706" s="240"/>
      <c r="FJ706" s="240"/>
      <c r="FK706" s="240"/>
      <c r="FL706" s="240"/>
      <c r="FM706" s="240"/>
      <c r="FN706" s="240"/>
      <c r="FO706" s="240"/>
      <c r="FP706" s="240"/>
      <c r="FQ706" s="240"/>
      <c r="FR706" s="240"/>
      <c r="FS706" s="240"/>
      <c r="FT706" s="240"/>
      <c r="FU706" s="240"/>
      <c r="FV706" s="240"/>
      <c r="FW706" s="240"/>
    </row>
    <row r="707" spans="1:179" s="183" customFormat="1" ht="15.75">
      <c r="A707" s="6"/>
      <c r="B707" s="6"/>
      <c r="C707" s="6"/>
      <c r="D707" s="6"/>
      <c r="E707" s="238"/>
      <c r="F707" s="238"/>
      <c r="FC707" s="243"/>
      <c r="FD707" s="240"/>
      <c r="FE707" s="240"/>
      <c r="FF707" s="240"/>
      <c r="FH707" s="240"/>
      <c r="FI707" s="240"/>
      <c r="FJ707" s="240"/>
      <c r="FK707" s="240"/>
      <c r="FL707" s="240"/>
      <c r="FM707" s="240"/>
      <c r="FN707" s="240"/>
      <c r="FO707" s="240"/>
      <c r="FP707" s="240"/>
      <c r="FQ707" s="240"/>
      <c r="FR707" s="240"/>
      <c r="FS707" s="240"/>
      <c r="FT707" s="240"/>
      <c r="FU707" s="240"/>
      <c r="FV707" s="240"/>
      <c r="FW707" s="240"/>
    </row>
    <row r="708" spans="1:179" s="183" customFormat="1" ht="15.75">
      <c r="A708" s="6"/>
      <c r="B708" s="6"/>
      <c r="C708" s="6"/>
      <c r="D708" s="6"/>
      <c r="E708" s="238"/>
      <c r="F708" s="238"/>
      <c r="FC708" s="243"/>
      <c r="FD708" s="240"/>
      <c r="FE708" s="240"/>
      <c r="FF708" s="240"/>
      <c r="FH708" s="240"/>
      <c r="FI708" s="240"/>
      <c r="FJ708" s="240"/>
      <c r="FK708" s="240"/>
      <c r="FL708" s="240"/>
      <c r="FM708" s="240"/>
      <c r="FN708" s="240"/>
      <c r="FO708" s="240"/>
      <c r="FP708" s="240"/>
      <c r="FQ708" s="240"/>
      <c r="FR708" s="240"/>
      <c r="FS708" s="240"/>
      <c r="FT708" s="240"/>
      <c r="FU708" s="240"/>
      <c r="FV708" s="240"/>
      <c r="FW708" s="240"/>
    </row>
    <row r="709" spans="1:179" s="183" customFormat="1" ht="15.75">
      <c r="A709" s="6"/>
      <c r="B709" s="6"/>
      <c r="C709" s="6"/>
      <c r="D709" s="6"/>
      <c r="E709" s="238"/>
      <c r="F709" s="238"/>
      <c r="FC709" s="243"/>
      <c r="FD709" s="240"/>
      <c r="FE709" s="240"/>
      <c r="FF709" s="240"/>
      <c r="FH709" s="240"/>
      <c r="FI709" s="240"/>
      <c r="FJ709" s="240"/>
      <c r="FK709" s="240"/>
      <c r="FL709" s="240"/>
      <c r="FM709" s="240"/>
      <c r="FN709" s="240"/>
      <c r="FO709" s="240"/>
      <c r="FP709" s="240"/>
      <c r="FQ709" s="240"/>
      <c r="FR709" s="240"/>
      <c r="FS709" s="240"/>
      <c r="FT709" s="240"/>
      <c r="FU709" s="240"/>
      <c r="FV709" s="240"/>
      <c r="FW709" s="240"/>
    </row>
    <row r="710" spans="1:179" s="183" customFormat="1" ht="15.75">
      <c r="A710" s="6"/>
      <c r="B710" s="6"/>
      <c r="C710" s="6"/>
      <c r="D710" s="6"/>
      <c r="E710" s="238"/>
      <c r="F710" s="238"/>
      <c r="FC710" s="243"/>
      <c r="FD710" s="240"/>
      <c r="FE710" s="240"/>
      <c r="FF710" s="240"/>
      <c r="FH710" s="240"/>
      <c r="FI710" s="240"/>
      <c r="FJ710" s="240"/>
      <c r="FK710" s="240"/>
      <c r="FL710" s="240"/>
      <c r="FM710" s="240"/>
      <c r="FN710" s="240"/>
      <c r="FO710" s="240"/>
      <c r="FP710" s="240"/>
      <c r="FQ710" s="240"/>
      <c r="FR710" s="240"/>
      <c r="FS710" s="240"/>
      <c r="FT710" s="240"/>
      <c r="FU710" s="240"/>
      <c r="FV710" s="240"/>
      <c r="FW710" s="240"/>
    </row>
    <row r="711" spans="1:179" s="183" customFormat="1" ht="15.75">
      <c r="A711" s="6"/>
      <c r="B711" s="6"/>
      <c r="C711" s="6"/>
      <c r="D711" s="6"/>
      <c r="E711" s="238"/>
      <c r="F711" s="238"/>
      <c r="FC711" s="243"/>
      <c r="FD711" s="240"/>
      <c r="FE711" s="240"/>
      <c r="FF711" s="240"/>
      <c r="FH711" s="240"/>
      <c r="FI711" s="240"/>
      <c r="FJ711" s="240"/>
      <c r="FK711" s="240"/>
      <c r="FL711" s="240"/>
      <c r="FM711" s="240"/>
      <c r="FN711" s="240"/>
      <c r="FO711" s="240"/>
      <c r="FP711" s="240"/>
      <c r="FQ711" s="240"/>
      <c r="FR711" s="240"/>
      <c r="FS711" s="240"/>
      <c r="FT711" s="240"/>
      <c r="FU711" s="240"/>
      <c r="FV711" s="240"/>
      <c r="FW711" s="240"/>
    </row>
    <row r="712" spans="1:179" s="183" customFormat="1" ht="15.75">
      <c r="A712" s="6"/>
      <c r="B712" s="6"/>
      <c r="C712" s="6"/>
      <c r="D712" s="6"/>
      <c r="E712" s="238"/>
      <c r="F712" s="238"/>
      <c r="FC712" s="243"/>
      <c r="FD712" s="240"/>
      <c r="FE712" s="240"/>
      <c r="FF712" s="240"/>
      <c r="FH712" s="240"/>
      <c r="FI712" s="240"/>
      <c r="FJ712" s="240"/>
      <c r="FK712" s="240"/>
      <c r="FL712" s="240"/>
      <c r="FM712" s="240"/>
      <c r="FN712" s="240"/>
      <c r="FO712" s="240"/>
      <c r="FP712" s="240"/>
      <c r="FQ712" s="240"/>
      <c r="FR712" s="240"/>
      <c r="FS712" s="240"/>
      <c r="FT712" s="240"/>
      <c r="FU712" s="240"/>
      <c r="FV712" s="240"/>
      <c r="FW712" s="240"/>
    </row>
    <row r="713" spans="1:179" s="183" customFormat="1" ht="15.75">
      <c r="A713" s="6"/>
      <c r="B713" s="6"/>
      <c r="C713" s="6"/>
      <c r="D713" s="6"/>
      <c r="E713" s="238"/>
      <c r="F713" s="238"/>
      <c r="FC713" s="243"/>
      <c r="FD713" s="240"/>
      <c r="FE713" s="240"/>
      <c r="FF713" s="240"/>
      <c r="FH713" s="240"/>
      <c r="FI713" s="240"/>
      <c r="FJ713" s="240"/>
      <c r="FK713" s="240"/>
      <c r="FL713" s="240"/>
      <c r="FM713" s="240"/>
      <c r="FN713" s="240"/>
      <c r="FO713" s="240"/>
      <c r="FP713" s="240"/>
      <c r="FQ713" s="240"/>
      <c r="FR713" s="240"/>
      <c r="FS713" s="240"/>
      <c r="FT713" s="240"/>
      <c r="FU713" s="240"/>
      <c r="FV713" s="240"/>
      <c r="FW713" s="240"/>
    </row>
    <row r="714" spans="1:179" s="183" customFormat="1" ht="15.75">
      <c r="A714" s="6"/>
      <c r="B714" s="6"/>
      <c r="C714" s="6"/>
      <c r="D714" s="6"/>
      <c r="E714" s="238"/>
      <c r="F714" s="238"/>
      <c r="FC714" s="243"/>
      <c r="FD714" s="240"/>
      <c r="FE714" s="240"/>
      <c r="FF714" s="240"/>
      <c r="FH714" s="240"/>
      <c r="FI714" s="240"/>
      <c r="FJ714" s="240"/>
      <c r="FK714" s="240"/>
      <c r="FL714" s="240"/>
      <c r="FM714" s="240"/>
      <c r="FN714" s="240"/>
      <c r="FO714" s="240"/>
      <c r="FP714" s="240"/>
      <c r="FQ714" s="240"/>
      <c r="FR714" s="240"/>
      <c r="FS714" s="240"/>
      <c r="FT714" s="240"/>
      <c r="FU714" s="240"/>
      <c r="FV714" s="240"/>
      <c r="FW714" s="240"/>
    </row>
    <row r="715" spans="1:179" s="183" customFormat="1" ht="15.75">
      <c r="A715" s="6"/>
      <c r="B715" s="6"/>
      <c r="C715" s="6"/>
      <c r="D715" s="6"/>
      <c r="E715" s="238"/>
      <c r="F715" s="238"/>
      <c r="FC715" s="243"/>
      <c r="FD715" s="240"/>
      <c r="FE715" s="240"/>
      <c r="FF715" s="240"/>
      <c r="FH715" s="240"/>
      <c r="FI715" s="240"/>
      <c r="FJ715" s="240"/>
      <c r="FK715" s="240"/>
      <c r="FL715" s="240"/>
      <c r="FM715" s="240"/>
      <c r="FN715" s="240"/>
      <c r="FO715" s="240"/>
      <c r="FP715" s="240"/>
      <c r="FQ715" s="240"/>
      <c r="FR715" s="240"/>
      <c r="FS715" s="240"/>
      <c r="FT715" s="240"/>
      <c r="FU715" s="240"/>
      <c r="FV715" s="240"/>
      <c r="FW715" s="240"/>
    </row>
    <row r="716" spans="1:179" s="183" customFormat="1" ht="15.75">
      <c r="A716" s="6"/>
      <c r="B716" s="6"/>
      <c r="C716" s="6"/>
      <c r="D716" s="6"/>
      <c r="E716" s="238"/>
      <c r="F716" s="238"/>
      <c r="FC716" s="243"/>
      <c r="FD716" s="240"/>
      <c r="FE716" s="240"/>
      <c r="FF716" s="240"/>
      <c r="FH716" s="240"/>
      <c r="FI716" s="240"/>
      <c r="FJ716" s="240"/>
      <c r="FK716" s="240"/>
      <c r="FL716" s="240"/>
      <c r="FM716" s="240"/>
      <c r="FN716" s="240"/>
      <c r="FO716" s="240"/>
      <c r="FP716" s="240"/>
      <c r="FQ716" s="240"/>
      <c r="FR716" s="240"/>
      <c r="FS716" s="240"/>
      <c r="FT716" s="240"/>
      <c r="FU716" s="240"/>
      <c r="FV716" s="240"/>
      <c r="FW716" s="240"/>
    </row>
    <row r="717" spans="1:179" s="183" customFormat="1" ht="15.75">
      <c r="A717" s="6"/>
      <c r="B717" s="6"/>
      <c r="C717" s="6"/>
      <c r="D717" s="6"/>
      <c r="E717" s="238"/>
      <c r="F717" s="238"/>
      <c r="FC717" s="243"/>
      <c r="FD717" s="240"/>
      <c r="FE717" s="240"/>
      <c r="FF717" s="240"/>
      <c r="FH717" s="240"/>
      <c r="FI717" s="240"/>
      <c r="FJ717" s="240"/>
      <c r="FK717" s="240"/>
      <c r="FL717" s="240"/>
      <c r="FM717" s="240"/>
      <c r="FN717" s="240"/>
      <c r="FO717" s="240"/>
      <c r="FP717" s="240"/>
      <c r="FQ717" s="240"/>
      <c r="FR717" s="240"/>
      <c r="FS717" s="240"/>
      <c r="FT717" s="240"/>
      <c r="FU717" s="240"/>
      <c r="FV717" s="240"/>
      <c r="FW717" s="240"/>
    </row>
    <row r="718" spans="1:179" s="183" customFormat="1" ht="15.75">
      <c r="A718" s="6"/>
      <c r="B718" s="6"/>
      <c r="C718" s="6"/>
      <c r="D718" s="6"/>
      <c r="E718" s="238"/>
      <c r="F718" s="238"/>
      <c r="FC718" s="243"/>
      <c r="FD718" s="240"/>
      <c r="FE718" s="240"/>
      <c r="FF718" s="240"/>
      <c r="FH718" s="240"/>
      <c r="FI718" s="240"/>
      <c r="FJ718" s="240"/>
      <c r="FK718" s="240"/>
      <c r="FL718" s="240"/>
      <c r="FM718" s="240"/>
      <c r="FN718" s="240"/>
      <c r="FO718" s="240"/>
      <c r="FP718" s="240"/>
      <c r="FQ718" s="240"/>
      <c r="FR718" s="240"/>
      <c r="FS718" s="240"/>
      <c r="FT718" s="240"/>
      <c r="FU718" s="240"/>
      <c r="FV718" s="240"/>
      <c r="FW718" s="240"/>
    </row>
    <row r="719" spans="1:179" s="183" customFormat="1" ht="15.75">
      <c r="A719" s="6"/>
      <c r="B719" s="6"/>
      <c r="C719" s="6"/>
      <c r="D719" s="6"/>
      <c r="E719" s="238"/>
      <c r="F719" s="238"/>
      <c r="FC719" s="243"/>
      <c r="FD719" s="240"/>
      <c r="FE719" s="240"/>
      <c r="FF719" s="240"/>
      <c r="FH719" s="240"/>
      <c r="FI719" s="240"/>
      <c r="FJ719" s="240"/>
      <c r="FK719" s="240"/>
      <c r="FL719" s="240"/>
      <c r="FM719" s="240"/>
      <c r="FN719" s="240"/>
      <c r="FO719" s="240"/>
      <c r="FP719" s="240"/>
      <c r="FQ719" s="240"/>
      <c r="FR719" s="240"/>
      <c r="FS719" s="240"/>
      <c r="FT719" s="240"/>
      <c r="FU719" s="240"/>
      <c r="FV719" s="240"/>
      <c r="FW719" s="240"/>
    </row>
    <row r="720" spans="1:179" s="183" customFormat="1" ht="15.75">
      <c r="A720" s="6"/>
      <c r="B720" s="6"/>
      <c r="C720" s="6"/>
      <c r="D720" s="6"/>
      <c r="E720" s="238"/>
      <c r="F720" s="238"/>
      <c r="FC720" s="243"/>
      <c r="FD720" s="240"/>
      <c r="FE720" s="240"/>
      <c r="FF720" s="240"/>
      <c r="FH720" s="240"/>
      <c r="FI720" s="240"/>
      <c r="FJ720" s="240"/>
      <c r="FK720" s="240"/>
      <c r="FL720" s="240"/>
      <c r="FM720" s="240"/>
      <c r="FN720" s="240"/>
      <c r="FO720" s="240"/>
      <c r="FP720" s="240"/>
      <c r="FQ720" s="240"/>
      <c r="FR720" s="240"/>
      <c r="FS720" s="240"/>
      <c r="FT720" s="240"/>
      <c r="FU720" s="240"/>
      <c r="FV720" s="240"/>
      <c r="FW720" s="240"/>
    </row>
    <row r="721" spans="1:179" s="183" customFormat="1" ht="15.75">
      <c r="A721" s="6"/>
      <c r="B721" s="6"/>
      <c r="C721" s="6"/>
      <c r="D721" s="6"/>
      <c r="E721" s="238"/>
      <c r="F721" s="238"/>
      <c r="FC721" s="243"/>
      <c r="FD721" s="240"/>
      <c r="FE721" s="240"/>
      <c r="FF721" s="240"/>
      <c r="FH721" s="240"/>
      <c r="FI721" s="240"/>
      <c r="FJ721" s="240"/>
      <c r="FK721" s="240"/>
      <c r="FL721" s="240"/>
      <c r="FM721" s="240"/>
      <c r="FN721" s="240"/>
      <c r="FO721" s="240"/>
      <c r="FP721" s="240"/>
      <c r="FQ721" s="240"/>
      <c r="FR721" s="240"/>
      <c r="FS721" s="240"/>
      <c r="FT721" s="240"/>
      <c r="FU721" s="240"/>
      <c r="FV721" s="240"/>
      <c r="FW721" s="240"/>
    </row>
    <row r="722" spans="1:179" s="183" customFormat="1" ht="15.75">
      <c r="A722" s="6"/>
      <c r="B722" s="6"/>
      <c r="C722" s="6"/>
      <c r="D722" s="6"/>
      <c r="E722" s="238"/>
      <c r="F722" s="238"/>
      <c r="FC722" s="243"/>
      <c r="FD722" s="240"/>
      <c r="FE722" s="240"/>
      <c r="FF722" s="240"/>
      <c r="FH722" s="240"/>
      <c r="FI722" s="240"/>
      <c r="FJ722" s="240"/>
      <c r="FK722" s="240"/>
      <c r="FL722" s="240"/>
      <c r="FM722" s="240"/>
      <c r="FN722" s="240"/>
      <c r="FO722" s="240"/>
      <c r="FP722" s="240"/>
      <c r="FQ722" s="240"/>
      <c r="FR722" s="240"/>
      <c r="FS722" s="240"/>
      <c r="FT722" s="240"/>
      <c r="FU722" s="240"/>
      <c r="FV722" s="240"/>
      <c r="FW722" s="240"/>
    </row>
    <row r="723" spans="1:179" s="183" customFormat="1" ht="15.75">
      <c r="A723" s="6"/>
      <c r="B723" s="6"/>
      <c r="C723" s="6"/>
      <c r="D723" s="6"/>
      <c r="E723" s="238"/>
      <c r="F723" s="238"/>
      <c r="FC723" s="243"/>
      <c r="FD723" s="240"/>
      <c r="FE723" s="240"/>
      <c r="FF723" s="240"/>
      <c r="FH723" s="240"/>
      <c r="FI723" s="240"/>
      <c r="FJ723" s="240"/>
      <c r="FK723" s="240"/>
      <c r="FL723" s="240"/>
      <c r="FM723" s="240"/>
      <c r="FN723" s="240"/>
      <c r="FO723" s="240"/>
      <c r="FP723" s="240"/>
      <c r="FQ723" s="240"/>
      <c r="FR723" s="240"/>
      <c r="FS723" s="240"/>
      <c r="FT723" s="240"/>
      <c r="FU723" s="240"/>
      <c r="FV723" s="240"/>
      <c r="FW723" s="240"/>
    </row>
    <row r="724" spans="1:179" s="183" customFormat="1" ht="15.75">
      <c r="A724" s="6"/>
      <c r="B724" s="6"/>
      <c r="C724" s="6"/>
      <c r="D724" s="6"/>
      <c r="E724" s="238"/>
      <c r="F724" s="238"/>
      <c r="FC724" s="243"/>
      <c r="FD724" s="240"/>
      <c r="FE724" s="240"/>
      <c r="FF724" s="240"/>
      <c r="FH724" s="240"/>
      <c r="FI724" s="240"/>
      <c r="FJ724" s="240"/>
      <c r="FK724" s="240"/>
      <c r="FL724" s="240"/>
      <c r="FM724" s="240"/>
      <c r="FN724" s="240"/>
      <c r="FO724" s="240"/>
      <c r="FP724" s="240"/>
      <c r="FQ724" s="240"/>
      <c r="FR724" s="240"/>
      <c r="FS724" s="240"/>
      <c r="FT724" s="240"/>
      <c r="FU724" s="240"/>
      <c r="FV724" s="240"/>
      <c r="FW724" s="240"/>
    </row>
    <row r="725" spans="1:179" s="183" customFormat="1" ht="15.75">
      <c r="A725" s="6"/>
      <c r="B725" s="6"/>
      <c r="C725" s="6"/>
      <c r="D725" s="6"/>
      <c r="E725" s="238"/>
      <c r="F725" s="238"/>
      <c r="FC725" s="243"/>
      <c r="FD725" s="240"/>
      <c r="FE725" s="240"/>
      <c r="FF725" s="240"/>
      <c r="FH725" s="240"/>
      <c r="FI725" s="240"/>
      <c r="FJ725" s="240"/>
      <c r="FK725" s="240"/>
      <c r="FL725" s="240"/>
      <c r="FM725" s="240"/>
      <c r="FN725" s="240"/>
      <c r="FO725" s="240"/>
      <c r="FP725" s="240"/>
      <c r="FQ725" s="240"/>
      <c r="FR725" s="240"/>
      <c r="FS725" s="240"/>
      <c r="FT725" s="240"/>
      <c r="FU725" s="240"/>
      <c r="FV725" s="240"/>
      <c r="FW725" s="240"/>
    </row>
    <row r="726" spans="1:179" s="183" customFormat="1" ht="15.75">
      <c r="A726" s="6"/>
      <c r="B726" s="6"/>
      <c r="C726" s="6"/>
      <c r="D726" s="6"/>
      <c r="E726" s="238"/>
      <c r="F726" s="238"/>
      <c r="FC726" s="243"/>
      <c r="FD726" s="240"/>
      <c r="FE726" s="240"/>
      <c r="FF726" s="240"/>
      <c r="FH726" s="240"/>
      <c r="FI726" s="240"/>
      <c r="FJ726" s="240"/>
      <c r="FK726" s="240"/>
      <c r="FL726" s="240"/>
      <c r="FM726" s="240"/>
      <c r="FN726" s="240"/>
      <c r="FO726" s="240"/>
      <c r="FP726" s="240"/>
      <c r="FQ726" s="240"/>
      <c r="FR726" s="240"/>
      <c r="FS726" s="240"/>
      <c r="FT726" s="240"/>
      <c r="FU726" s="240"/>
      <c r="FV726" s="240"/>
      <c r="FW726" s="240"/>
    </row>
    <row r="727" spans="1:179" s="183" customFormat="1" ht="15.75">
      <c r="A727" s="6"/>
      <c r="B727" s="6"/>
      <c r="C727" s="6"/>
      <c r="D727" s="6"/>
      <c r="E727" s="238"/>
      <c r="F727" s="238"/>
      <c r="FC727" s="243"/>
      <c r="FD727" s="240"/>
      <c r="FE727" s="240"/>
      <c r="FF727" s="240"/>
      <c r="FH727" s="240"/>
      <c r="FI727" s="240"/>
      <c r="FJ727" s="240"/>
      <c r="FK727" s="240"/>
      <c r="FL727" s="240"/>
      <c r="FM727" s="240"/>
      <c r="FN727" s="240"/>
      <c r="FO727" s="240"/>
      <c r="FP727" s="240"/>
      <c r="FQ727" s="240"/>
      <c r="FR727" s="240"/>
      <c r="FS727" s="240"/>
      <c r="FT727" s="240"/>
      <c r="FU727" s="240"/>
      <c r="FV727" s="240"/>
      <c r="FW727" s="240"/>
    </row>
    <row r="728" spans="1:179" s="183" customFormat="1" ht="15.75">
      <c r="A728" s="6"/>
      <c r="B728" s="6"/>
      <c r="C728" s="6"/>
      <c r="D728" s="6"/>
      <c r="E728" s="238"/>
      <c r="F728" s="238"/>
      <c r="FC728" s="243"/>
      <c r="FD728" s="240"/>
      <c r="FE728" s="240"/>
      <c r="FF728" s="240"/>
      <c r="FH728" s="240"/>
      <c r="FI728" s="240"/>
      <c r="FJ728" s="240"/>
      <c r="FK728" s="240"/>
      <c r="FL728" s="240"/>
      <c r="FM728" s="240"/>
      <c r="FN728" s="240"/>
      <c r="FO728" s="240"/>
      <c r="FP728" s="240"/>
      <c r="FQ728" s="240"/>
      <c r="FR728" s="240"/>
      <c r="FS728" s="240"/>
      <c r="FT728" s="240"/>
      <c r="FU728" s="240"/>
      <c r="FV728" s="240"/>
      <c r="FW728" s="240"/>
    </row>
    <row r="729" spans="1:179" s="183" customFormat="1" ht="15.75">
      <c r="A729" s="6"/>
      <c r="B729" s="6"/>
      <c r="C729" s="6"/>
      <c r="D729" s="6"/>
      <c r="E729" s="238"/>
      <c r="F729" s="238"/>
      <c r="FC729" s="243"/>
      <c r="FD729" s="240"/>
      <c r="FE729" s="240"/>
      <c r="FF729" s="240"/>
      <c r="FH729" s="240"/>
      <c r="FI729" s="240"/>
      <c r="FJ729" s="240"/>
      <c r="FK729" s="240"/>
      <c r="FL729" s="240"/>
      <c r="FM729" s="240"/>
      <c r="FN729" s="240"/>
      <c r="FO729" s="240"/>
      <c r="FP729" s="240"/>
      <c r="FQ729" s="240"/>
      <c r="FR729" s="240"/>
      <c r="FS729" s="240"/>
      <c r="FT729" s="240"/>
      <c r="FU729" s="240"/>
      <c r="FV729" s="240"/>
      <c r="FW729" s="240"/>
    </row>
    <row r="730" spans="1:179" s="183" customFormat="1" ht="15.75">
      <c r="A730" s="6"/>
      <c r="B730" s="6"/>
      <c r="C730" s="6"/>
      <c r="D730" s="6"/>
      <c r="E730" s="238"/>
      <c r="F730" s="238"/>
      <c r="FC730" s="243"/>
      <c r="FD730" s="240"/>
      <c r="FE730" s="240"/>
      <c r="FF730" s="240"/>
      <c r="FH730" s="240"/>
      <c r="FI730" s="240"/>
      <c r="FJ730" s="240"/>
      <c r="FK730" s="240"/>
      <c r="FL730" s="240"/>
      <c r="FM730" s="240"/>
      <c r="FN730" s="240"/>
      <c r="FO730" s="240"/>
      <c r="FP730" s="240"/>
      <c r="FQ730" s="240"/>
      <c r="FR730" s="240"/>
      <c r="FS730" s="240"/>
      <c r="FT730" s="240"/>
      <c r="FU730" s="240"/>
      <c r="FV730" s="240"/>
      <c r="FW730" s="240"/>
    </row>
    <row r="731" spans="1:179" s="183" customFormat="1" ht="15.75">
      <c r="A731" s="6"/>
      <c r="B731" s="6"/>
      <c r="C731" s="6"/>
      <c r="D731" s="6"/>
      <c r="E731" s="238"/>
      <c r="F731" s="238"/>
      <c r="FC731" s="243"/>
      <c r="FD731" s="240"/>
      <c r="FE731" s="240"/>
      <c r="FF731" s="240"/>
      <c r="FH731" s="240"/>
      <c r="FI731" s="240"/>
      <c r="FJ731" s="240"/>
      <c r="FK731" s="240"/>
      <c r="FL731" s="240"/>
      <c r="FM731" s="240"/>
      <c r="FN731" s="240"/>
      <c r="FO731" s="240"/>
      <c r="FP731" s="240"/>
      <c r="FQ731" s="240"/>
      <c r="FR731" s="240"/>
      <c r="FS731" s="240"/>
      <c r="FT731" s="240"/>
      <c r="FU731" s="240"/>
      <c r="FV731" s="240"/>
      <c r="FW731" s="240"/>
    </row>
    <row r="732" spans="1:179" s="183" customFormat="1" ht="15.75">
      <c r="A732" s="6"/>
      <c r="B732" s="6"/>
      <c r="C732" s="6"/>
      <c r="D732" s="6"/>
      <c r="E732" s="238"/>
      <c r="F732" s="238"/>
      <c r="FC732" s="243"/>
      <c r="FD732" s="240"/>
      <c r="FE732" s="240"/>
      <c r="FF732" s="240"/>
      <c r="FH732" s="240"/>
      <c r="FI732" s="240"/>
      <c r="FJ732" s="240"/>
      <c r="FK732" s="240"/>
      <c r="FL732" s="240"/>
      <c r="FM732" s="240"/>
      <c r="FN732" s="240"/>
      <c r="FO732" s="240"/>
      <c r="FP732" s="240"/>
      <c r="FQ732" s="240"/>
      <c r="FR732" s="240"/>
      <c r="FS732" s="240"/>
      <c r="FT732" s="240"/>
      <c r="FU732" s="240"/>
      <c r="FV732" s="240"/>
      <c r="FW732" s="240"/>
    </row>
    <row r="733" spans="1:179" s="183" customFormat="1" ht="15.75">
      <c r="A733" s="6"/>
      <c r="B733" s="6"/>
      <c r="C733" s="6"/>
      <c r="D733" s="6"/>
      <c r="E733" s="238"/>
      <c r="F733" s="238"/>
      <c r="FC733" s="243"/>
      <c r="FD733" s="240"/>
      <c r="FE733" s="240"/>
      <c r="FF733" s="240"/>
      <c r="FH733" s="240"/>
      <c r="FI733" s="240"/>
      <c r="FJ733" s="240"/>
      <c r="FK733" s="240"/>
      <c r="FL733" s="240"/>
      <c r="FM733" s="240"/>
      <c r="FN733" s="240"/>
      <c r="FO733" s="240"/>
      <c r="FP733" s="240"/>
      <c r="FQ733" s="240"/>
      <c r="FR733" s="240"/>
      <c r="FS733" s="240"/>
      <c r="FT733" s="240"/>
      <c r="FU733" s="240"/>
      <c r="FV733" s="240"/>
      <c r="FW733" s="240"/>
    </row>
    <row r="734" spans="1:179" s="183" customFormat="1" ht="15.75">
      <c r="A734" s="6"/>
      <c r="B734" s="6"/>
      <c r="C734" s="6"/>
      <c r="D734" s="6"/>
      <c r="E734" s="238"/>
      <c r="F734" s="238"/>
      <c r="FC734" s="243"/>
      <c r="FD734" s="240"/>
      <c r="FE734" s="240"/>
      <c r="FF734" s="240"/>
      <c r="FH734" s="240"/>
      <c r="FI734" s="240"/>
      <c r="FJ734" s="240"/>
      <c r="FK734" s="240"/>
      <c r="FL734" s="240"/>
      <c r="FM734" s="240"/>
      <c r="FN734" s="240"/>
      <c r="FO734" s="240"/>
      <c r="FP734" s="240"/>
      <c r="FQ734" s="240"/>
      <c r="FR734" s="240"/>
      <c r="FS734" s="240"/>
      <c r="FT734" s="240"/>
      <c r="FU734" s="240"/>
      <c r="FV734" s="240"/>
      <c r="FW734" s="240"/>
    </row>
    <row r="735" spans="1:179" s="183" customFormat="1" ht="15.75">
      <c r="A735" s="6"/>
      <c r="B735" s="6"/>
      <c r="C735" s="6"/>
      <c r="D735" s="6"/>
      <c r="E735" s="238"/>
      <c r="F735" s="238"/>
      <c r="FC735" s="243"/>
      <c r="FD735" s="240"/>
      <c r="FE735" s="240"/>
      <c r="FF735" s="240"/>
      <c r="FH735" s="240"/>
      <c r="FI735" s="240"/>
      <c r="FJ735" s="240"/>
      <c r="FK735" s="240"/>
      <c r="FL735" s="240"/>
      <c r="FM735" s="240"/>
      <c r="FN735" s="240"/>
      <c r="FO735" s="240"/>
      <c r="FP735" s="240"/>
      <c r="FQ735" s="240"/>
      <c r="FR735" s="240"/>
      <c r="FS735" s="240"/>
      <c r="FT735" s="240"/>
      <c r="FU735" s="240"/>
      <c r="FV735" s="240"/>
      <c r="FW735" s="240"/>
    </row>
    <row r="736" spans="1:179" s="183" customFormat="1" ht="15.75">
      <c r="A736" s="6"/>
      <c r="B736" s="6"/>
      <c r="C736" s="6"/>
      <c r="D736" s="6"/>
      <c r="E736" s="238"/>
      <c r="F736" s="238"/>
      <c r="FC736" s="243"/>
      <c r="FD736" s="240"/>
      <c r="FE736" s="240"/>
      <c r="FF736" s="240"/>
      <c r="FH736" s="240"/>
      <c r="FI736" s="240"/>
      <c r="FJ736" s="240"/>
      <c r="FK736" s="240"/>
      <c r="FL736" s="240"/>
      <c r="FM736" s="240"/>
      <c r="FN736" s="240"/>
      <c r="FO736" s="240"/>
      <c r="FP736" s="240"/>
      <c r="FQ736" s="240"/>
      <c r="FR736" s="240"/>
      <c r="FS736" s="240"/>
      <c r="FT736" s="240"/>
      <c r="FU736" s="240"/>
      <c r="FV736" s="240"/>
      <c r="FW736" s="240"/>
    </row>
    <row r="737" spans="1:179" s="183" customFormat="1" ht="15.75">
      <c r="A737" s="6"/>
      <c r="B737" s="6"/>
      <c r="C737" s="6"/>
      <c r="D737" s="6"/>
      <c r="E737" s="238"/>
      <c r="F737" s="238"/>
      <c r="FC737" s="243"/>
      <c r="FD737" s="240"/>
      <c r="FE737" s="240"/>
      <c r="FF737" s="240"/>
      <c r="FH737" s="240"/>
      <c r="FI737" s="240"/>
      <c r="FJ737" s="240"/>
      <c r="FK737" s="240"/>
      <c r="FL737" s="240"/>
      <c r="FM737" s="240"/>
      <c r="FN737" s="240"/>
      <c r="FO737" s="240"/>
      <c r="FP737" s="240"/>
      <c r="FQ737" s="240"/>
      <c r="FR737" s="240"/>
      <c r="FS737" s="240"/>
      <c r="FT737" s="240"/>
      <c r="FU737" s="240"/>
      <c r="FV737" s="240"/>
      <c r="FW737" s="240"/>
    </row>
    <row r="738" spans="1:179" s="183" customFormat="1" ht="15.75">
      <c r="A738" s="6"/>
      <c r="B738" s="6"/>
      <c r="C738" s="6"/>
      <c r="D738" s="6"/>
      <c r="E738" s="238"/>
      <c r="F738" s="238"/>
      <c r="FC738" s="243"/>
      <c r="FD738" s="240"/>
      <c r="FE738" s="240"/>
      <c r="FF738" s="240"/>
      <c r="FH738" s="240"/>
      <c r="FI738" s="240"/>
      <c r="FJ738" s="240"/>
      <c r="FK738" s="240"/>
      <c r="FL738" s="240"/>
      <c r="FM738" s="240"/>
      <c r="FN738" s="240"/>
      <c r="FO738" s="240"/>
      <c r="FP738" s="240"/>
      <c r="FQ738" s="240"/>
      <c r="FR738" s="240"/>
      <c r="FS738" s="240"/>
      <c r="FT738" s="240"/>
      <c r="FU738" s="240"/>
      <c r="FV738" s="240"/>
      <c r="FW738" s="240"/>
    </row>
    <row r="739" spans="1:179" s="183" customFormat="1" ht="15.75">
      <c r="A739" s="6"/>
      <c r="B739" s="6"/>
      <c r="C739" s="6"/>
      <c r="D739" s="6"/>
      <c r="E739" s="238"/>
      <c r="F739" s="238"/>
      <c r="FC739" s="243"/>
      <c r="FD739" s="240"/>
      <c r="FE739" s="240"/>
      <c r="FF739" s="240"/>
      <c r="FH739" s="240"/>
      <c r="FI739" s="240"/>
      <c r="FJ739" s="240"/>
      <c r="FK739" s="240"/>
      <c r="FL739" s="240"/>
      <c r="FM739" s="240"/>
      <c r="FN739" s="240"/>
      <c r="FO739" s="240"/>
      <c r="FP739" s="240"/>
      <c r="FQ739" s="240"/>
      <c r="FR739" s="240"/>
      <c r="FS739" s="240"/>
      <c r="FT739" s="240"/>
      <c r="FU739" s="240"/>
      <c r="FV739" s="240"/>
      <c r="FW739" s="240"/>
    </row>
    <row r="740" spans="1:179" s="183" customFormat="1" ht="15.75">
      <c r="A740" s="6"/>
      <c r="B740" s="6"/>
      <c r="C740" s="6"/>
      <c r="D740" s="6"/>
      <c r="E740" s="238"/>
      <c r="F740" s="238"/>
      <c r="FC740" s="243"/>
      <c r="FD740" s="240"/>
      <c r="FE740" s="240"/>
      <c r="FF740" s="240"/>
      <c r="FH740" s="240"/>
      <c r="FI740" s="240"/>
      <c r="FJ740" s="240"/>
      <c r="FK740" s="240"/>
      <c r="FL740" s="240"/>
      <c r="FM740" s="240"/>
      <c r="FN740" s="240"/>
      <c r="FO740" s="240"/>
      <c r="FP740" s="240"/>
      <c r="FQ740" s="240"/>
      <c r="FR740" s="240"/>
      <c r="FS740" s="240"/>
      <c r="FT740" s="240"/>
      <c r="FU740" s="240"/>
      <c r="FV740" s="240"/>
      <c r="FW740" s="240"/>
    </row>
    <row r="741" spans="1:179" s="183" customFormat="1" ht="15.75">
      <c r="A741" s="6"/>
      <c r="B741" s="6"/>
      <c r="C741" s="6"/>
      <c r="D741" s="6"/>
      <c r="E741" s="238"/>
      <c r="F741" s="238"/>
      <c r="FC741" s="243"/>
      <c r="FD741" s="240"/>
      <c r="FE741" s="240"/>
      <c r="FF741" s="240"/>
      <c r="FH741" s="240"/>
      <c r="FI741" s="240"/>
      <c r="FJ741" s="240"/>
      <c r="FK741" s="240"/>
      <c r="FL741" s="240"/>
      <c r="FM741" s="240"/>
      <c r="FN741" s="240"/>
      <c r="FO741" s="240"/>
      <c r="FP741" s="240"/>
      <c r="FQ741" s="240"/>
      <c r="FR741" s="240"/>
      <c r="FS741" s="240"/>
      <c r="FT741" s="240"/>
      <c r="FU741" s="240"/>
      <c r="FV741" s="240"/>
      <c r="FW741" s="240"/>
    </row>
    <row r="742" spans="1:179" s="183" customFormat="1" ht="15.75">
      <c r="A742" s="6"/>
      <c r="B742" s="6"/>
      <c r="C742" s="6"/>
      <c r="D742" s="6"/>
      <c r="E742" s="238"/>
      <c r="F742" s="238"/>
      <c r="FC742" s="243"/>
      <c r="FD742" s="240"/>
      <c r="FE742" s="240"/>
      <c r="FF742" s="240"/>
      <c r="FH742" s="240"/>
      <c r="FI742" s="240"/>
      <c r="FJ742" s="240"/>
      <c r="FK742" s="240"/>
      <c r="FL742" s="240"/>
      <c r="FM742" s="240"/>
      <c r="FN742" s="240"/>
      <c r="FO742" s="240"/>
      <c r="FP742" s="240"/>
      <c r="FQ742" s="240"/>
      <c r="FR742" s="240"/>
      <c r="FS742" s="240"/>
      <c r="FT742" s="240"/>
      <c r="FU742" s="240"/>
      <c r="FV742" s="240"/>
      <c r="FW742" s="240"/>
    </row>
    <row r="743" spans="1:179" s="183" customFormat="1" ht="15.75">
      <c r="A743" s="6"/>
      <c r="B743" s="6"/>
      <c r="C743" s="6"/>
      <c r="D743" s="6"/>
      <c r="E743" s="238"/>
      <c r="F743" s="238"/>
      <c r="FC743" s="243"/>
      <c r="FD743" s="240"/>
      <c r="FE743" s="240"/>
      <c r="FF743" s="240"/>
      <c r="FH743" s="240"/>
      <c r="FI743" s="240"/>
      <c r="FJ743" s="240"/>
      <c r="FK743" s="240"/>
      <c r="FL743" s="240"/>
      <c r="FM743" s="240"/>
      <c r="FN743" s="240"/>
      <c r="FO743" s="240"/>
      <c r="FP743" s="240"/>
      <c r="FQ743" s="240"/>
      <c r="FR743" s="240"/>
      <c r="FS743" s="240"/>
      <c r="FT743" s="240"/>
      <c r="FU743" s="240"/>
      <c r="FV743" s="240"/>
      <c r="FW743" s="240"/>
    </row>
    <row r="744" spans="1:179" s="183" customFormat="1" ht="15.75">
      <c r="A744" s="6"/>
      <c r="B744" s="6"/>
      <c r="C744" s="6"/>
      <c r="D744" s="6"/>
      <c r="E744" s="238"/>
      <c r="F744" s="238"/>
      <c r="FC744" s="243"/>
      <c r="FD744" s="240"/>
      <c r="FE744" s="240"/>
      <c r="FF744" s="240"/>
      <c r="FH744" s="240"/>
      <c r="FI744" s="240"/>
      <c r="FJ744" s="240"/>
      <c r="FK744" s="240"/>
      <c r="FL744" s="240"/>
      <c r="FM744" s="240"/>
      <c r="FN744" s="240"/>
      <c r="FO744" s="240"/>
      <c r="FP744" s="240"/>
      <c r="FQ744" s="240"/>
      <c r="FR744" s="240"/>
      <c r="FS744" s="240"/>
      <c r="FT744" s="240"/>
      <c r="FU744" s="240"/>
      <c r="FV744" s="240"/>
      <c r="FW744" s="240"/>
    </row>
    <row r="745" spans="1:179" s="183" customFormat="1" ht="15.75">
      <c r="A745" s="6"/>
      <c r="B745" s="6"/>
      <c r="C745" s="6"/>
      <c r="D745" s="6"/>
      <c r="E745" s="238"/>
      <c r="F745" s="238"/>
      <c r="FC745" s="243"/>
      <c r="FD745" s="240"/>
      <c r="FE745" s="240"/>
      <c r="FF745" s="240"/>
      <c r="FH745" s="240"/>
      <c r="FI745" s="240"/>
      <c r="FJ745" s="240"/>
      <c r="FK745" s="240"/>
      <c r="FL745" s="240"/>
      <c r="FM745" s="240"/>
      <c r="FN745" s="240"/>
      <c r="FO745" s="240"/>
      <c r="FP745" s="240"/>
      <c r="FQ745" s="240"/>
      <c r="FR745" s="240"/>
      <c r="FS745" s="240"/>
      <c r="FT745" s="240"/>
      <c r="FU745" s="240"/>
      <c r="FV745" s="240"/>
      <c r="FW745" s="240"/>
    </row>
    <row r="746" spans="1:179" s="183" customFormat="1" ht="15.75">
      <c r="A746" s="6"/>
      <c r="B746" s="6"/>
      <c r="C746" s="6"/>
      <c r="D746" s="6"/>
      <c r="E746" s="238"/>
      <c r="F746" s="238"/>
      <c r="FC746" s="243"/>
      <c r="FD746" s="240"/>
      <c r="FE746" s="240"/>
      <c r="FF746" s="240"/>
      <c r="FH746" s="240"/>
      <c r="FI746" s="240"/>
      <c r="FJ746" s="240"/>
      <c r="FK746" s="240"/>
      <c r="FL746" s="240"/>
      <c r="FM746" s="240"/>
      <c r="FN746" s="240"/>
      <c r="FO746" s="240"/>
      <c r="FP746" s="240"/>
      <c r="FQ746" s="240"/>
      <c r="FR746" s="240"/>
      <c r="FS746" s="240"/>
      <c r="FT746" s="240"/>
      <c r="FU746" s="240"/>
      <c r="FV746" s="240"/>
      <c r="FW746" s="240"/>
    </row>
    <row r="747" spans="1:179" s="183" customFormat="1" ht="15.75">
      <c r="A747" s="6"/>
      <c r="B747" s="6"/>
      <c r="C747" s="6"/>
      <c r="D747" s="6"/>
      <c r="E747" s="238"/>
      <c r="F747" s="238"/>
      <c r="FC747" s="243"/>
      <c r="FD747" s="240"/>
      <c r="FE747" s="240"/>
      <c r="FF747" s="240"/>
      <c r="FH747" s="240"/>
      <c r="FI747" s="240"/>
      <c r="FJ747" s="240"/>
      <c r="FK747" s="240"/>
      <c r="FL747" s="240"/>
      <c r="FM747" s="240"/>
      <c r="FN747" s="240"/>
      <c r="FO747" s="240"/>
      <c r="FP747" s="240"/>
      <c r="FQ747" s="240"/>
      <c r="FR747" s="240"/>
      <c r="FS747" s="240"/>
      <c r="FT747" s="240"/>
      <c r="FU747" s="240"/>
      <c r="FV747" s="240"/>
      <c r="FW747" s="240"/>
    </row>
    <row r="748" spans="1:179" s="183" customFormat="1" ht="15.75">
      <c r="A748" s="6"/>
      <c r="B748" s="6"/>
      <c r="C748" s="6"/>
      <c r="D748" s="6"/>
      <c r="E748" s="238"/>
      <c r="F748" s="238"/>
      <c r="FC748" s="243"/>
      <c r="FD748" s="240"/>
      <c r="FE748" s="240"/>
      <c r="FF748" s="240"/>
      <c r="FH748" s="240"/>
      <c r="FI748" s="240"/>
      <c r="FJ748" s="240"/>
      <c r="FK748" s="240"/>
      <c r="FL748" s="240"/>
      <c r="FM748" s="240"/>
      <c r="FN748" s="240"/>
      <c r="FO748" s="240"/>
      <c r="FP748" s="240"/>
      <c r="FQ748" s="240"/>
      <c r="FR748" s="240"/>
      <c r="FS748" s="240"/>
      <c r="FT748" s="240"/>
      <c r="FU748" s="240"/>
      <c r="FV748" s="240"/>
      <c r="FW748" s="240"/>
    </row>
    <row r="749" spans="1:179" s="183" customFormat="1" ht="15.75">
      <c r="A749" s="6"/>
      <c r="B749" s="6"/>
      <c r="C749" s="6"/>
      <c r="D749" s="6"/>
      <c r="E749" s="238"/>
      <c r="F749" s="238"/>
      <c r="FC749" s="243"/>
      <c r="FD749" s="240"/>
      <c r="FE749" s="240"/>
      <c r="FF749" s="240"/>
      <c r="FH749" s="240"/>
      <c r="FI749" s="240"/>
      <c r="FJ749" s="240"/>
      <c r="FK749" s="240"/>
      <c r="FL749" s="240"/>
      <c r="FM749" s="240"/>
      <c r="FN749" s="240"/>
      <c r="FO749" s="240"/>
      <c r="FP749" s="240"/>
      <c r="FQ749" s="240"/>
      <c r="FR749" s="240"/>
      <c r="FS749" s="240"/>
      <c r="FT749" s="240"/>
      <c r="FU749" s="240"/>
      <c r="FV749" s="240"/>
      <c r="FW749" s="240"/>
    </row>
    <row r="750" spans="1:179" s="183" customFormat="1" ht="15.75">
      <c r="A750" s="6"/>
      <c r="B750" s="6"/>
      <c r="C750" s="6"/>
      <c r="D750" s="6"/>
      <c r="E750" s="238"/>
      <c r="F750" s="238"/>
      <c r="FC750" s="243"/>
      <c r="FD750" s="240"/>
      <c r="FE750" s="240"/>
      <c r="FF750" s="240"/>
      <c r="FH750" s="240"/>
      <c r="FI750" s="240"/>
      <c r="FJ750" s="240"/>
      <c r="FK750" s="240"/>
      <c r="FL750" s="240"/>
      <c r="FM750" s="240"/>
      <c r="FN750" s="240"/>
      <c r="FO750" s="240"/>
      <c r="FP750" s="240"/>
      <c r="FQ750" s="240"/>
      <c r="FR750" s="240"/>
      <c r="FS750" s="240"/>
      <c r="FT750" s="240"/>
      <c r="FU750" s="240"/>
      <c r="FV750" s="240"/>
      <c r="FW750" s="240"/>
    </row>
    <row r="751" spans="1:179" s="183" customFormat="1" ht="15.75">
      <c r="A751" s="6"/>
      <c r="B751" s="6"/>
      <c r="C751" s="6"/>
      <c r="D751" s="6"/>
      <c r="E751" s="238"/>
      <c r="F751" s="238"/>
      <c r="FC751" s="243"/>
      <c r="FD751" s="240"/>
      <c r="FE751" s="240"/>
      <c r="FF751" s="240"/>
      <c r="FH751" s="240"/>
      <c r="FI751" s="240"/>
      <c r="FJ751" s="240"/>
      <c r="FK751" s="240"/>
      <c r="FL751" s="240"/>
      <c r="FM751" s="240"/>
      <c r="FN751" s="240"/>
      <c r="FO751" s="240"/>
      <c r="FP751" s="240"/>
      <c r="FQ751" s="240"/>
      <c r="FR751" s="240"/>
      <c r="FS751" s="240"/>
      <c r="FT751" s="240"/>
      <c r="FU751" s="240"/>
      <c r="FV751" s="240"/>
      <c r="FW751" s="240"/>
    </row>
    <row r="752" spans="1:179" s="183" customFormat="1" ht="15.75">
      <c r="A752" s="6"/>
      <c r="B752" s="6"/>
      <c r="C752" s="6"/>
      <c r="D752" s="6"/>
      <c r="E752" s="238"/>
      <c r="F752" s="238"/>
      <c r="FC752" s="243"/>
      <c r="FD752" s="240"/>
      <c r="FE752" s="240"/>
      <c r="FF752" s="240"/>
      <c r="FH752" s="240"/>
      <c r="FI752" s="240"/>
      <c r="FJ752" s="240"/>
      <c r="FK752" s="240"/>
      <c r="FL752" s="240"/>
      <c r="FM752" s="240"/>
      <c r="FN752" s="240"/>
      <c r="FO752" s="240"/>
      <c r="FP752" s="240"/>
      <c r="FQ752" s="240"/>
      <c r="FR752" s="240"/>
      <c r="FS752" s="240"/>
      <c r="FT752" s="240"/>
      <c r="FU752" s="240"/>
      <c r="FV752" s="240"/>
      <c r="FW752" s="240"/>
    </row>
    <row r="753" spans="1:179" s="183" customFormat="1" ht="15.75">
      <c r="A753" s="6"/>
      <c r="B753" s="6"/>
      <c r="C753" s="6"/>
      <c r="D753" s="6"/>
      <c r="E753" s="238"/>
      <c r="F753" s="238"/>
      <c r="FC753" s="243"/>
      <c r="FD753" s="240"/>
      <c r="FE753" s="240"/>
      <c r="FF753" s="240"/>
      <c r="FH753" s="240"/>
      <c r="FI753" s="240"/>
      <c r="FJ753" s="240"/>
      <c r="FK753" s="240"/>
      <c r="FL753" s="240"/>
      <c r="FM753" s="240"/>
      <c r="FN753" s="240"/>
      <c r="FO753" s="240"/>
      <c r="FP753" s="240"/>
      <c r="FQ753" s="240"/>
      <c r="FR753" s="240"/>
      <c r="FS753" s="240"/>
      <c r="FT753" s="240"/>
      <c r="FU753" s="240"/>
      <c r="FV753" s="240"/>
      <c r="FW753" s="240"/>
    </row>
    <row r="754" spans="1:179" s="183" customFormat="1" ht="15.75">
      <c r="A754" s="6"/>
      <c r="B754" s="6"/>
      <c r="C754" s="6"/>
      <c r="D754" s="6"/>
      <c r="E754" s="238"/>
      <c r="F754" s="238"/>
      <c r="FC754" s="243"/>
      <c r="FD754" s="240"/>
      <c r="FE754" s="240"/>
      <c r="FF754" s="240"/>
      <c r="FH754" s="240"/>
      <c r="FI754" s="240"/>
      <c r="FJ754" s="240"/>
      <c r="FK754" s="240"/>
      <c r="FL754" s="240"/>
      <c r="FM754" s="240"/>
      <c r="FN754" s="240"/>
      <c r="FO754" s="240"/>
      <c r="FP754" s="240"/>
      <c r="FQ754" s="240"/>
      <c r="FR754" s="240"/>
      <c r="FS754" s="240"/>
      <c r="FT754" s="240"/>
      <c r="FU754" s="240"/>
      <c r="FV754" s="240"/>
      <c r="FW754" s="240"/>
    </row>
    <row r="755" spans="1:179" s="183" customFormat="1" ht="15.75">
      <c r="A755" s="6"/>
      <c r="B755" s="6"/>
      <c r="C755" s="6"/>
      <c r="D755" s="6"/>
      <c r="E755" s="238"/>
      <c r="F755" s="238"/>
      <c r="FC755" s="243"/>
      <c r="FD755" s="240"/>
      <c r="FE755" s="240"/>
      <c r="FF755" s="240"/>
      <c r="FH755" s="240"/>
      <c r="FI755" s="240"/>
      <c r="FJ755" s="240"/>
      <c r="FK755" s="240"/>
      <c r="FL755" s="240"/>
      <c r="FM755" s="240"/>
      <c r="FN755" s="240"/>
      <c r="FO755" s="240"/>
      <c r="FP755" s="240"/>
      <c r="FQ755" s="240"/>
      <c r="FR755" s="240"/>
      <c r="FS755" s="240"/>
      <c r="FT755" s="240"/>
      <c r="FU755" s="240"/>
      <c r="FV755" s="240"/>
      <c r="FW755" s="240"/>
    </row>
    <row r="756" spans="1:179" s="183" customFormat="1" ht="15.75">
      <c r="A756" s="6"/>
      <c r="B756" s="6"/>
      <c r="C756" s="6"/>
      <c r="D756" s="6"/>
      <c r="E756" s="238"/>
      <c r="F756" s="238"/>
      <c r="FC756" s="243"/>
      <c r="FD756" s="240"/>
      <c r="FE756" s="240"/>
      <c r="FF756" s="240"/>
      <c r="FH756" s="240"/>
      <c r="FI756" s="240"/>
      <c r="FJ756" s="240"/>
      <c r="FK756" s="240"/>
      <c r="FL756" s="240"/>
      <c r="FM756" s="240"/>
      <c r="FN756" s="240"/>
      <c r="FO756" s="240"/>
      <c r="FP756" s="240"/>
      <c r="FQ756" s="240"/>
      <c r="FR756" s="240"/>
      <c r="FS756" s="240"/>
      <c r="FT756" s="240"/>
      <c r="FU756" s="240"/>
      <c r="FV756" s="240"/>
      <c r="FW756" s="240"/>
    </row>
    <row r="757" spans="1:179" s="183" customFormat="1" ht="15.75">
      <c r="A757" s="6"/>
      <c r="B757" s="6"/>
      <c r="C757" s="6"/>
      <c r="D757" s="6"/>
      <c r="E757" s="238"/>
      <c r="F757" s="238"/>
      <c r="FC757" s="243"/>
      <c r="FD757" s="240"/>
      <c r="FE757" s="240"/>
      <c r="FF757" s="240"/>
      <c r="FH757" s="240"/>
      <c r="FI757" s="240"/>
      <c r="FJ757" s="240"/>
      <c r="FK757" s="240"/>
      <c r="FL757" s="240"/>
      <c r="FM757" s="240"/>
      <c r="FN757" s="240"/>
      <c r="FO757" s="240"/>
      <c r="FP757" s="240"/>
      <c r="FQ757" s="240"/>
      <c r="FR757" s="240"/>
      <c r="FS757" s="240"/>
      <c r="FT757" s="240"/>
      <c r="FU757" s="240"/>
      <c r="FV757" s="240"/>
      <c r="FW757" s="240"/>
    </row>
    <row r="758" spans="1:179" s="183" customFormat="1" ht="15.75">
      <c r="A758" s="6"/>
      <c r="B758" s="6"/>
      <c r="C758" s="6"/>
      <c r="D758" s="6"/>
      <c r="E758" s="238"/>
      <c r="F758" s="238"/>
      <c r="FC758" s="243"/>
      <c r="FD758" s="240"/>
      <c r="FE758" s="240"/>
      <c r="FF758" s="240"/>
      <c r="FH758" s="240"/>
      <c r="FI758" s="240"/>
      <c r="FJ758" s="240"/>
      <c r="FK758" s="240"/>
      <c r="FL758" s="240"/>
      <c r="FM758" s="240"/>
      <c r="FN758" s="240"/>
      <c r="FO758" s="240"/>
      <c r="FP758" s="240"/>
      <c r="FQ758" s="240"/>
      <c r="FR758" s="240"/>
      <c r="FS758" s="240"/>
      <c r="FT758" s="240"/>
      <c r="FU758" s="240"/>
      <c r="FV758" s="240"/>
      <c r="FW758" s="240"/>
    </row>
    <row r="759" spans="1:179" s="183" customFormat="1" ht="15.75">
      <c r="A759" s="6"/>
      <c r="B759" s="6"/>
      <c r="C759" s="6"/>
      <c r="D759" s="6"/>
      <c r="E759" s="238"/>
      <c r="F759" s="238"/>
      <c r="FC759" s="243"/>
      <c r="FD759" s="240"/>
      <c r="FE759" s="240"/>
      <c r="FF759" s="240"/>
      <c r="FH759" s="240"/>
      <c r="FI759" s="240"/>
      <c r="FJ759" s="240"/>
      <c r="FK759" s="240"/>
      <c r="FL759" s="240"/>
      <c r="FM759" s="240"/>
      <c r="FN759" s="240"/>
      <c r="FO759" s="240"/>
      <c r="FP759" s="240"/>
      <c r="FQ759" s="240"/>
      <c r="FR759" s="240"/>
      <c r="FS759" s="240"/>
      <c r="FT759" s="240"/>
      <c r="FU759" s="240"/>
      <c r="FV759" s="240"/>
      <c r="FW759" s="240"/>
    </row>
    <row r="760" spans="1:179" s="183" customFormat="1" ht="15.75">
      <c r="A760" s="6"/>
      <c r="B760" s="6"/>
      <c r="C760" s="6"/>
      <c r="D760" s="6"/>
      <c r="E760" s="238"/>
      <c r="F760" s="238"/>
      <c r="FC760" s="243"/>
      <c r="FD760" s="240"/>
      <c r="FE760" s="240"/>
      <c r="FF760" s="240"/>
      <c r="FH760" s="240"/>
      <c r="FI760" s="240"/>
      <c r="FJ760" s="240"/>
      <c r="FK760" s="240"/>
      <c r="FL760" s="240"/>
      <c r="FM760" s="240"/>
      <c r="FN760" s="240"/>
      <c r="FO760" s="240"/>
      <c r="FP760" s="240"/>
      <c r="FQ760" s="240"/>
      <c r="FR760" s="240"/>
      <c r="FS760" s="240"/>
      <c r="FT760" s="240"/>
      <c r="FU760" s="240"/>
      <c r="FV760" s="240"/>
      <c r="FW760" s="240"/>
    </row>
    <row r="761" spans="1:179" s="183" customFormat="1" ht="15.75">
      <c r="A761" s="6"/>
      <c r="B761" s="6"/>
      <c r="C761" s="6"/>
      <c r="D761" s="6"/>
      <c r="E761" s="238"/>
      <c r="F761" s="238"/>
      <c r="FC761" s="243"/>
      <c r="FD761" s="240"/>
      <c r="FE761" s="240"/>
      <c r="FF761" s="240"/>
      <c r="FH761" s="240"/>
      <c r="FI761" s="240"/>
      <c r="FJ761" s="240"/>
      <c r="FK761" s="240"/>
      <c r="FL761" s="240"/>
      <c r="FM761" s="240"/>
      <c r="FN761" s="240"/>
      <c r="FO761" s="240"/>
      <c r="FP761" s="240"/>
      <c r="FQ761" s="240"/>
      <c r="FR761" s="240"/>
      <c r="FS761" s="240"/>
      <c r="FT761" s="240"/>
      <c r="FU761" s="240"/>
      <c r="FV761" s="240"/>
      <c r="FW761" s="240"/>
    </row>
    <row r="762" spans="1:179" s="183" customFormat="1" ht="15.75">
      <c r="A762" s="6"/>
      <c r="B762" s="6"/>
      <c r="C762" s="6"/>
      <c r="D762" s="6"/>
      <c r="E762" s="238"/>
      <c r="F762" s="238"/>
      <c r="FC762" s="243"/>
      <c r="FD762" s="240"/>
      <c r="FE762" s="240"/>
      <c r="FF762" s="240"/>
      <c r="FH762" s="240"/>
      <c r="FI762" s="240"/>
      <c r="FJ762" s="240"/>
      <c r="FK762" s="240"/>
      <c r="FL762" s="240"/>
      <c r="FM762" s="240"/>
      <c r="FN762" s="240"/>
      <c r="FO762" s="240"/>
      <c r="FP762" s="240"/>
      <c r="FQ762" s="240"/>
      <c r="FR762" s="240"/>
      <c r="FS762" s="240"/>
      <c r="FT762" s="240"/>
      <c r="FU762" s="240"/>
      <c r="FV762" s="240"/>
      <c r="FW762" s="240"/>
    </row>
    <row r="763" spans="1:179" s="183" customFormat="1" ht="15.75">
      <c r="A763" s="6"/>
      <c r="B763" s="6"/>
      <c r="C763" s="6"/>
      <c r="D763" s="6"/>
      <c r="E763" s="238"/>
      <c r="F763" s="238"/>
      <c r="FC763" s="243"/>
      <c r="FD763" s="240"/>
      <c r="FE763" s="240"/>
      <c r="FF763" s="240"/>
      <c r="FH763" s="240"/>
      <c r="FI763" s="240"/>
      <c r="FJ763" s="240"/>
      <c r="FK763" s="240"/>
      <c r="FL763" s="240"/>
      <c r="FM763" s="240"/>
      <c r="FN763" s="240"/>
      <c r="FO763" s="240"/>
      <c r="FP763" s="240"/>
      <c r="FQ763" s="240"/>
      <c r="FR763" s="240"/>
      <c r="FS763" s="240"/>
      <c r="FT763" s="240"/>
      <c r="FU763" s="240"/>
      <c r="FV763" s="240"/>
      <c r="FW763" s="240"/>
    </row>
    <row r="764" spans="1:179" s="183" customFormat="1" ht="15.75">
      <c r="A764" s="6"/>
      <c r="B764" s="6"/>
      <c r="C764" s="6"/>
      <c r="D764" s="6"/>
      <c r="E764" s="238"/>
      <c r="F764" s="238"/>
      <c r="FC764" s="243"/>
      <c r="FD764" s="240"/>
      <c r="FE764" s="240"/>
      <c r="FF764" s="240"/>
      <c r="FH764" s="240"/>
      <c r="FI764" s="240"/>
      <c r="FJ764" s="240"/>
      <c r="FK764" s="240"/>
      <c r="FL764" s="240"/>
      <c r="FM764" s="240"/>
      <c r="FN764" s="240"/>
      <c r="FO764" s="240"/>
      <c r="FP764" s="240"/>
      <c r="FQ764" s="240"/>
      <c r="FR764" s="240"/>
      <c r="FS764" s="240"/>
      <c r="FT764" s="240"/>
      <c r="FU764" s="240"/>
      <c r="FV764" s="240"/>
      <c r="FW764" s="240"/>
    </row>
    <row r="765" spans="1:179" s="183" customFormat="1" ht="15.75">
      <c r="A765" s="6"/>
      <c r="B765" s="6"/>
      <c r="C765" s="6"/>
      <c r="D765" s="6"/>
      <c r="E765" s="238"/>
      <c r="F765" s="238"/>
      <c r="FC765" s="243"/>
      <c r="FD765" s="240"/>
      <c r="FE765" s="240"/>
      <c r="FF765" s="240"/>
      <c r="FH765" s="240"/>
      <c r="FI765" s="240"/>
      <c r="FJ765" s="240"/>
      <c r="FK765" s="240"/>
      <c r="FL765" s="240"/>
      <c r="FM765" s="240"/>
      <c r="FN765" s="240"/>
      <c r="FO765" s="240"/>
      <c r="FP765" s="240"/>
      <c r="FQ765" s="240"/>
      <c r="FR765" s="240"/>
      <c r="FS765" s="240"/>
      <c r="FT765" s="240"/>
      <c r="FU765" s="240"/>
      <c r="FV765" s="240"/>
      <c r="FW765" s="240"/>
    </row>
    <row r="766" spans="1:179" s="183" customFormat="1" ht="15.75">
      <c r="A766" s="6"/>
      <c r="B766" s="6"/>
      <c r="C766" s="6"/>
      <c r="D766" s="6"/>
      <c r="E766" s="238"/>
      <c r="F766" s="238"/>
      <c r="FC766" s="243"/>
      <c r="FD766" s="240"/>
      <c r="FE766" s="240"/>
      <c r="FF766" s="240"/>
      <c r="FH766" s="240"/>
      <c r="FI766" s="240"/>
      <c r="FJ766" s="240"/>
      <c r="FK766" s="240"/>
      <c r="FL766" s="240"/>
      <c r="FM766" s="240"/>
      <c r="FN766" s="240"/>
      <c r="FO766" s="240"/>
      <c r="FP766" s="240"/>
      <c r="FQ766" s="240"/>
      <c r="FR766" s="240"/>
      <c r="FS766" s="240"/>
      <c r="FT766" s="240"/>
      <c r="FU766" s="240"/>
      <c r="FV766" s="240"/>
      <c r="FW766" s="240"/>
    </row>
    <row r="767" spans="1:179" s="183" customFormat="1" ht="15.75">
      <c r="A767" s="6"/>
      <c r="B767" s="6"/>
      <c r="C767" s="6"/>
      <c r="D767" s="6"/>
      <c r="E767" s="238"/>
      <c r="F767" s="238"/>
      <c r="FC767" s="243"/>
      <c r="FD767" s="240"/>
      <c r="FE767" s="240"/>
      <c r="FF767" s="240"/>
      <c r="FH767" s="240"/>
      <c r="FI767" s="240"/>
      <c r="FJ767" s="240"/>
      <c r="FK767" s="240"/>
      <c r="FL767" s="240"/>
      <c r="FM767" s="240"/>
      <c r="FN767" s="240"/>
      <c r="FO767" s="240"/>
      <c r="FP767" s="240"/>
      <c r="FQ767" s="240"/>
      <c r="FR767" s="240"/>
      <c r="FS767" s="240"/>
      <c r="FT767" s="240"/>
      <c r="FU767" s="240"/>
      <c r="FV767" s="240"/>
      <c r="FW767" s="240"/>
    </row>
    <row r="768" spans="1:179" s="183" customFormat="1" ht="15.75">
      <c r="A768" s="6"/>
      <c r="B768" s="6"/>
      <c r="C768" s="6"/>
      <c r="D768" s="6"/>
      <c r="E768" s="238"/>
      <c r="F768" s="238"/>
      <c r="FC768" s="243"/>
      <c r="FD768" s="240"/>
      <c r="FE768" s="240"/>
      <c r="FF768" s="240"/>
      <c r="FH768" s="240"/>
      <c r="FI768" s="240"/>
      <c r="FJ768" s="240"/>
      <c r="FK768" s="240"/>
      <c r="FL768" s="240"/>
      <c r="FM768" s="240"/>
      <c r="FN768" s="240"/>
      <c r="FO768" s="240"/>
      <c r="FP768" s="240"/>
      <c r="FQ768" s="240"/>
      <c r="FR768" s="240"/>
      <c r="FS768" s="240"/>
      <c r="FT768" s="240"/>
      <c r="FU768" s="240"/>
      <c r="FV768" s="240"/>
      <c r="FW768" s="240"/>
    </row>
    <row r="769" spans="1:179" s="183" customFormat="1" ht="15.75">
      <c r="A769" s="6"/>
      <c r="B769" s="6"/>
      <c r="C769" s="6"/>
      <c r="D769" s="6"/>
      <c r="E769" s="238"/>
      <c r="F769" s="238"/>
      <c r="FC769" s="243"/>
      <c r="FD769" s="240"/>
      <c r="FE769" s="240"/>
      <c r="FF769" s="240"/>
      <c r="FH769" s="240"/>
      <c r="FI769" s="240"/>
      <c r="FJ769" s="240"/>
      <c r="FK769" s="240"/>
      <c r="FL769" s="240"/>
      <c r="FM769" s="240"/>
      <c r="FN769" s="240"/>
      <c r="FO769" s="240"/>
      <c r="FP769" s="240"/>
      <c r="FQ769" s="240"/>
      <c r="FR769" s="240"/>
      <c r="FS769" s="240"/>
      <c r="FT769" s="240"/>
      <c r="FU769" s="240"/>
      <c r="FV769" s="240"/>
      <c r="FW769" s="240"/>
    </row>
    <row r="770" spans="1:179" s="183" customFormat="1" ht="15.75">
      <c r="A770" s="6"/>
      <c r="B770" s="6"/>
      <c r="C770" s="6"/>
      <c r="D770" s="6"/>
      <c r="E770" s="238"/>
      <c r="F770" s="238"/>
      <c r="FC770" s="243"/>
      <c r="FD770" s="240"/>
      <c r="FE770" s="240"/>
      <c r="FF770" s="240"/>
      <c r="FH770" s="240"/>
      <c r="FI770" s="240"/>
      <c r="FJ770" s="240"/>
      <c r="FK770" s="240"/>
      <c r="FL770" s="240"/>
      <c r="FM770" s="240"/>
      <c r="FN770" s="240"/>
      <c r="FO770" s="240"/>
      <c r="FP770" s="240"/>
      <c r="FQ770" s="240"/>
      <c r="FR770" s="240"/>
      <c r="FS770" s="240"/>
      <c r="FT770" s="240"/>
      <c r="FU770" s="240"/>
      <c r="FV770" s="240"/>
      <c r="FW770" s="240"/>
    </row>
    <row r="771" spans="1:179" s="183" customFormat="1" ht="15.75">
      <c r="A771" s="6"/>
      <c r="B771" s="6"/>
      <c r="C771" s="6"/>
      <c r="D771" s="6"/>
      <c r="E771" s="238"/>
      <c r="F771" s="238"/>
      <c r="FC771" s="243"/>
      <c r="FD771" s="240"/>
      <c r="FE771" s="240"/>
      <c r="FF771" s="240"/>
      <c r="FH771" s="240"/>
      <c r="FI771" s="240"/>
      <c r="FJ771" s="240"/>
      <c r="FK771" s="240"/>
      <c r="FL771" s="240"/>
      <c r="FM771" s="240"/>
      <c r="FN771" s="240"/>
      <c r="FO771" s="240"/>
      <c r="FP771" s="240"/>
      <c r="FQ771" s="240"/>
      <c r="FR771" s="240"/>
      <c r="FS771" s="240"/>
      <c r="FT771" s="240"/>
      <c r="FU771" s="240"/>
      <c r="FV771" s="240"/>
      <c r="FW771" s="240"/>
    </row>
    <row r="772" spans="1:179" s="183" customFormat="1" ht="15.75">
      <c r="A772" s="6"/>
      <c r="B772" s="6"/>
      <c r="C772" s="6"/>
      <c r="D772" s="6"/>
      <c r="E772" s="238"/>
      <c r="F772" s="238"/>
      <c r="FC772" s="243"/>
      <c r="FD772" s="240"/>
      <c r="FE772" s="240"/>
      <c r="FF772" s="240"/>
      <c r="FH772" s="240"/>
      <c r="FI772" s="240"/>
      <c r="FJ772" s="240"/>
      <c r="FK772" s="240"/>
      <c r="FL772" s="240"/>
      <c r="FM772" s="240"/>
      <c r="FN772" s="240"/>
      <c r="FO772" s="240"/>
      <c r="FP772" s="240"/>
      <c r="FQ772" s="240"/>
      <c r="FR772" s="240"/>
      <c r="FS772" s="240"/>
      <c r="FT772" s="240"/>
      <c r="FU772" s="240"/>
      <c r="FV772" s="240"/>
      <c r="FW772" s="240"/>
    </row>
    <row r="773" spans="1:179" s="183" customFormat="1" ht="15.75">
      <c r="A773" s="6"/>
      <c r="B773" s="6"/>
      <c r="C773" s="6"/>
      <c r="D773" s="6"/>
      <c r="E773" s="238"/>
      <c r="F773" s="238"/>
      <c r="FC773" s="243"/>
      <c r="FD773" s="240"/>
      <c r="FE773" s="240"/>
      <c r="FF773" s="240"/>
      <c r="FH773" s="240"/>
      <c r="FI773" s="240"/>
      <c r="FJ773" s="240"/>
      <c r="FK773" s="240"/>
      <c r="FL773" s="240"/>
      <c r="FM773" s="240"/>
      <c r="FN773" s="240"/>
      <c r="FO773" s="240"/>
      <c r="FP773" s="240"/>
      <c r="FQ773" s="240"/>
      <c r="FR773" s="240"/>
      <c r="FS773" s="240"/>
      <c r="FT773" s="240"/>
      <c r="FU773" s="240"/>
      <c r="FV773" s="240"/>
      <c r="FW773" s="240"/>
    </row>
    <row r="774" spans="1:179" s="183" customFormat="1" ht="15.75">
      <c r="A774" s="6"/>
      <c r="B774" s="6"/>
      <c r="C774" s="6"/>
      <c r="D774" s="6"/>
      <c r="E774" s="238"/>
      <c r="F774" s="238"/>
      <c r="FC774" s="243"/>
      <c r="FD774" s="240"/>
      <c r="FE774" s="240"/>
      <c r="FF774" s="240"/>
      <c r="FH774" s="240"/>
      <c r="FI774" s="240"/>
      <c r="FJ774" s="240"/>
      <c r="FK774" s="240"/>
      <c r="FL774" s="240"/>
      <c r="FM774" s="240"/>
      <c r="FN774" s="240"/>
      <c r="FO774" s="240"/>
      <c r="FP774" s="240"/>
      <c r="FQ774" s="240"/>
      <c r="FR774" s="240"/>
      <c r="FS774" s="240"/>
      <c r="FT774" s="240"/>
      <c r="FU774" s="240"/>
      <c r="FV774" s="240"/>
      <c r="FW774" s="240"/>
    </row>
    <row r="775" spans="1:179" s="183" customFormat="1" ht="15.75">
      <c r="A775" s="6"/>
      <c r="B775" s="6"/>
      <c r="C775" s="6"/>
      <c r="D775" s="6"/>
      <c r="E775" s="238"/>
      <c r="F775" s="238"/>
      <c r="FC775" s="243"/>
      <c r="FD775" s="240"/>
      <c r="FE775" s="240"/>
      <c r="FF775" s="240"/>
      <c r="FH775" s="240"/>
      <c r="FI775" s="240"/>
      <c r="FJ775" s="240"/>
      <c r="FK775" s="240"/>
      <c r="FL775" s="240"/>
      <c r="FM775" s="240"/>
      <c r="FN775" s="240"/>
      <c r="FO775" s="240"/>
      <c r="FP775" s="240"/>
      <c r="FQ775" s="240"/>
      <c r="FR775" s="240"/>
      <c r="FS775" s="240"/>
      <c r="FT775" s="240"/>
      <c r="FU775" s="240"/>
      <c r="FV775" s="240"/>
      <c r="FW775" s="240"/>
    </row>
    <row r="776" spans="1:179" s="183" customFormat="1" ht="15.75">
      <c r="A776" s="6"/>
      <c r="B776" s="6"/>
      <c r="C776" s="6"/>
      <c r="D776" s="6"/>
      <c r="E776" s="238"/>
      <c r="F776" s="238"/>
      <c r="FC776" s="243"/>
      <c r="FD776" s="240"/>
      <c r="FE776" s="240"/>
      <c r="FF776" s="240"/>
      <c r="FH776" s="240"/>
      <c r="FI776" s="240"/>
      <c r="FJ776" s="240"/>
      <c r="FK776" s="240"/>
      <c r="FL776" s="240"/>
      <c r="FM776" s="240"/>
      <c r="FN776" s="240"/>
      <c r="FO776" s="240"/>
      <c r="FP776" s="240"/>
      <c r="FQ776" s="240"/>
      <c r="FR776" s="240"/>
      <c r="FS776" s="240"/>
      <c r="FT776" s="240"/>
      <c r="FU776" s="240"/>
      <c r="FV776" s="240"/>
      <c r="FW776" s="240"/>
    </row>
    <row r="777" spans="1:179" s="183" customFormat="1" ht="15.75">
      <c r="A777" s="6"/>
      <c r="B777" s="6"/>
      <c r="C777" s="6"/>
      <c r="D777" s="6"/>
      <c r="E777" s="238"/>
      <c r="F777" s="238"/>
      <c r="FC777" s="243"/>
      <c r="FD777" s="240"/>
      <c r="FE777" s="240"/>
      <c r="FF777" s="240"/>
      <c r="FH777" s="240"/>
      <c r="FI777" s="240"/>
      <c r="FJ777" s="240"/>
      <c r="FK777" s="240"/>
      <c r="FL777" s="240"/>
      <c r="FM777" s="240"/>
      <c r="FN777" s="240"/>
      <c r="FO777" s="240"/>
      <c r="FP777" s="240"/>
      <c r="FQ777" s="240"/>
      <c r="FR777" s="240"/>
      <c r="FS777" s="240"/>
      <c r="FT777" s="240"/>
      <c r="FU777" s="240"/>
      <c r="FV777" s="240"/>
      <c r="FW777" s="240"/>
    </row>
    <row r="778" spans="1:179" s="183" customFormat="1" ht="15.75">
      <c r="A778" s="6"/>
      <c r="B778" s="6"/>
      <c r="C778" s="6"/>
      <c r="D778" s="6"/>
      <c r="E778" s="238"/>
      <c r="F778" s="238"/>
      <c r="FC778" s="243"/>
      <c r="FD778" s="240"/>
      <c r="FE778" s="240"/>
      <c r="FF778" s="240"/>
      <c r="FH778" s="240"/>
      <c r="FI778" s="240"/>
      <c r="FJ778" s="240"/>
      <c r="FK778" s="240"/>
      <c r="FL778" s="240"/>
      <c r="FM778" s="240"/>
      <c r="FN778" s="240"/>
      <c r="FO778" s="240"/>
      <c r="FP778" s="240"/>
      <c r="FQ778" s="240"/>
      <c r="FR778" s="240"/>
      <c r="FS778" s="240"/>
      <c r="FT778" s="240"/>
      <c r="FU778" s="240"/>
      <c r="FV778" s="240"/>
      <c r="FW778" s="240"/>
    </row>
    <row r="779" spans="1:179" s="183" customFormat="1" ht="15.75">
      <c r="A779" s="6"/>
      <c r="B779" s="6"/>
      <c r="C779" s="6"/>
      <c r="D779" s="6"/>
      <c r="E779" s="238"/>
      <c r="F779" s="238"/>
      <c r="FC779" s="243"/>
      <c r="FD779" s="240"/>
      <c r="FE779" s="240"/>
      <c r="FF779" s="240"/>
      <c r="FH779" s="240"/>
      <c r="FI779" s="240"/>
      <c r="FJ779" s="240"/>
      <c r="FK779" s="240"/>
      <c r="FL779" s="240"/>
      <c r="FM779" s="240"/>
      <c r="FN779" s="240"/>
      <c r="FO779" s="240"/>
      <c r="FP779" s="240"/>
      <c r="FQ779" s="240"/>
      <c r="FR779" s="240"/>
      <c r="FS779" s="240"/>
      <c r="FT779" s="240"/>
      <c r="FU779" s="240"/>
      <c r="FV779" s="240"/>
      <c r="FW779" s="240"/>
    </row>
    <row r="780" spans="1:179" s="183" customFormat="1" ht="15.75">
      <c r="A780" s="6"/>
      <c r="B780" s="6"/>
      <c r="C780" s="6"/>
      <c r="D780" s="6"/>
      <c r="E780" s="238"/>
      <c r="F780" s="238"/>
      <c r="FC780" s="243"/>
      <c r="FD780" s="240"/>
      <c r="FE780" s="240"/>
      <c r="FF780" s="240"/>
      <c r="FH780" s="240"/>
      <c r="FI780" s="240"/>
      <c r="FJ780" s="240"/>
      <c r="FK780" s="240"/>
      <c r="FL780" s="240"/>
      <c r="FM780" s="240"/>
      <c r="FN780" s="240"/>
      <c r="FO780" s="240"/>
      <c r="FP780" s="240"/>
      <c r="FQ780" s="240"/>
      <c r="FR780" s="240"/>
      <c r="FS780" s="240"/>
      <c r="FT780" s="240"/>
      <c r="FU780" s="240"/>
      <c r="FV780" s="240"/>
      <c r="FW780" s="240"/>
    </row>
    <row r="781" spans="1:179" s="183" customFormat="1" ht="15.75">
      <c r="A781" s="6"/>
      <c r="B781" s="6"/>
      <c r="C781" s="6"/>
      <c r="D781" s="6"/>
      <c r="E781" s="238"/>
      <c r="F781" s="238"/>
      <c r="FC781" s="243"/>
      <c r="FD781" s="240"/>
      <c r="FE781" s="240"/>
      <c r="FF781" s="240"/>
      <c r="FH781" s="240"/>
      <c r="FI781" s="240"/>
      <c r="FJ781" s="240"/>
      <c r="FK781" s="240"/>
      <c r="FL781" s="240"/>
      <c r="FM781" s="240"/>
      <c r="FN781" s="240"/>
      <c r="FO781" s="240"/>
      <c r="FP781" s="240"/>
      <c r="FQ781" s="240"/>
      <c r="FR781" s="240"/>
      <c r="FS781" s="240"/>
      <c r="FT781" s="240"/>
      <c r="FU781" s="240"/>
      <c r="FV781" s="240"/>
      <c r="FW781" s="240"/>
    </row>
    <row r="782" spans="1:179" s="183" customFormat="1" ht="15.75">
      <c r="A782" s="6"/>
      <c r="B782" s="6"/>
      <c r="C782" s="6"/>
      <c r="D782" s="6"/>
      <c r="E782" s="238"/>
      <c r="F782" s="238"/>
      <c r="FC782" s="243"/>
      <c r="FD782" s="240"/>
      <c r="FE782" s="240"/>
      <c r="FF782" s="240"/>
      <c r="FH782" s="240"/>
      <c r="FI782" s="240"/>
      <c r="FJ782" s="240"/>
      <c r="FK782" s="240"/>
      <c r="FL782" s="240"/>
      <c r="FM782" s="240"/>
      <c r="FN782" s="240"/>
      <c r="FO782" s="240"/>
      <c r="FP782" s="240"/>
      <c r="FQ782" s="240"/>
      <c r="FR782" s="240"/>
      <c r="FS782" s="240"/>
      <c r="FT782" s="240"/>
      <c r="FU782" s="240"/>
      <c r="FV782" s="240"/>
      <c r="FW782" s="240"/>
    </row>
    <row r="783" spans="1:179" s="183" customFormat="1" ht="15.75">
      <c r="A783" s="6"/>
      <c r="B783" s="6"/>
      <c r="C783" s="6"/>
      <c r="D783" s="6"/>
      <c r="E783" s="238"/>
      <c r="F783" s="238"/>
      <c r="FC783" s="243"/>
      <c r="FD783" s="240"/>
      <c r="FE783" s="240"/>
      <c r="FF783" s="240"/>
      <c r="FH783" s="240"/>
      <c r="FI783" s="240"/>
      <c r="FJ783" s="240"/>
      <c r="FK783" s="240"/>
      <c r="FL783" s="240"/>
      <c r="FM783" s="240"/>
      <c r="FN783" s="240"/>
      <c r="FO783" s="240"/>
      <c r="FP783" s="240"/>
      <c r="FQ783" s="240"/>
      <c r="FR783" s="240"/>
      <c r="FS783" s="240"/>
      <c r="FT783" s="240"/>
      <c r="FU783" s="240"/>
      <c r="FV783" s="240"/>
      <c r="FW783" s="240"/>
    </row>
    <row r="784" spans="1:179" s="183" customFormat="1" ht="15.75">
      <c r="A784" s="6"/>
      <c r="B784" s="6"/>
      <c r="C784" s="6"/>
      <c r="D784" s="6"/>
      <c r="E784" s="238"/>
      <c r="F784" s="238"/>
      <c r="FC784" s="243"/>
      <c r="FD784" s="240"/>
      <c r="FE784" s="240"/>
      <c r="FF784" s="240"/>
      <c r="FH784" s="240"/>
      <c r="FI784" s="240"/>
      <c r="FJ784" s="240"/>
      <c r="FK784" s="240"/>
      <c r="FL784" s="240"/>
      <c r="FM784" s="240"/>
      <c r="FN784" s="240"/>
      <c r="FO784" s="240"/>
      <c r="FP784" s="240"/>
      <c r="FQ784" s="240"/>
      <c r="FR784" s="240"/>
      <c r="FS784" s="240"/>
      <c r="FT784" s="240"/>
      <c r="FU784" s="240"/>
      <c r="FV784" s="240"/>
      <c r="FW784" s="240"/>
    </row>
    <row r="785" spans="1:179" s="183" customFormat="1" ht="15.75">
      <c r="A785" s="6"/>
      <c r="B785" s="6"/>
      <c r="C785" s="6"/>
      <c r="D785" s="6"/>
      <c r="E785" s="238"/>
      <c r="F785" s="238"/>
      <c r="FC785" s="243"/>
      <c r="FD785" s="240"/>
      <c r="FE785" s="240"/>
      <c r="FF785" s="240"/>
      <c r="FH785" s="240"/>
      <c r="FI785" s="240"/>
      <c r="FJ785" s="240"/>
      <c r="FK785" s="240"/>
      <c r="FL785" s="240"/>
      <c r="FM785" s="240"/>
      <c r="FN785" s="240"/>
      <c r="FO785" s="240"/>
      <c r="FP785" s="240"/>
      <c r="FQ785" s="240"/>
      <c r="FR785" s="240"/>
      <c r="FS785" s="240"/>
      <c r="FT785" s="240"/>
      <c r="FU785" s="240"/>
      <c r="FV785" s="240"/>
      <c r="FW785" s="240"/>
    </row>
    <row r="786" spans="1:179" s="183" customFormat="1" ht="15.75">
      <c r="A786" s="6"/>
      <c r="B786" s="6"/>
      <c r="C786" s="6"/>
      <c r="D786" s="6"/>
      <c r="E786" s="238"/>
      <c r="F786" s="238"/>
      <c r="FC786" s="243"/>
      <c r="FD786" s="240"/>
      <c r="FE786" s="240"/>
      <c r="FF786" s="240"/>
      <c r="FH786" s="240"/>
      <c r="FI786" s="240"/>
      <c r="FJ786" s="240"/>
      <c r="FK786" s="240"/>
      <c r="FL786" s="240"/>
      <c r="FM786" s="240"/>
      <c r="FN786" s="240"/>
      <c r="FO786" s="240"/>
      <c r="FP786" s="240"/>
      <c r="FQ786" s="240"/>
      <c r="FR786" s="240"/>
      <c r="FS786" s="240"/>
      <c r="FT786" s="240"/>
      <c r="FU786" s="240"/>
      <c r="FV786" s="240"/>
      <c r="FW786" s="240"/>
    </row>
    <row r="787" spans="1:179" s="183" customFormat="1" ht="15.75">
      <c r="A787" s="6"/>
      <c r="B787" s="6"/>
      <c r="C787" s="6"/>
      <c r="D787" s="6"/>
      <c r="E787" s="238"/>
      <c r="F787" s="238"/>
      <c r="FC787" s="243"/>
      <c r="FD787" s="240"/>
      <c r="FE787" s="240"/>
      <c r="FF787" s="240"/>
      <c r="FH787" s="240"/>
      <c r="FI787" s="240"/>
      <c r="FJ787" s="240"/>
      <c r="FK787" s="240"/>
      <c r="FL787" s="240"/>
      <c r="FM787" s="240"/>
      <c r="FN787" s="240"/>
      <c r="FO787" s="240"/>
      <c r="FP787" s="240"/>
      <c r="FQ787" s="240"/>
      <c r="FR787" s="240"/>
      <c r="FS787" s="240"/>
      <c r="FT787" s="240"/>
      <c r="FU787" s="240"/>
      <c r="FV787" s="240"/>
      <c r="FW787" s="240"/>
    </row>
    <row r="788" spans="1:179" s="183" customFormat="1" ht="15.75">
      <c r="A788" s="6"/>
      <c r="B788" s="6"/>
      <c r="C788" s="6"/>
      <c r="D788" s="6"/>
      <c r="E788" s="238"/>
      <c r="F788" s="238"/>
      <c r="FC788" s="243"/>
      <c r="FD788" s="240"/>
      <c r="FE788" s="240"/>
      <c r="FF788" s="240"/>
      <c r="FH788" s="240"/>
      <c r="FI788" s="240"/>
      <c r="FJ788" s="240"/>
      <c r="FK788" s="240"/>
      <c r="FL788" s="240"/>
      <c r="FM788" s="240"/>
      <c r="FN788" s="240"/>
      <c r="FO788" s="240"/>
      <c r="FP788" s="240"/>
      <c r="FQ788" s="240"/>
      <c r="FR788" s="240"/>
      <c r="FS788" s="240"/>
      <c r="FT788" s="240"/>
      <c r="FU788" s="240"/>
      <c r="FV788" s="240"/>
      <c r="FW788" s="240"/>
    </row>
    <row r="789" spans="1:179" s="183" customFormat="1" ht="15.75">
      <c r="A789" s="6"/>
      <c r="B789" s="6"/>
      <c r="C789" s="6"/>
      <c r="D789" s="6"/>
      <c r="E789" s="238"/>
      <c r="F789" s="238"/>
      <c r="FC789" s="243"/>
      <c r="FD789" s="240"/>
      <c r="FE789" s="240"/>
      <c r="FF789" s="240"/>
      <c r="FH789" s="240"/>
      <c r="FI789" s="240"/>
      <c r="FJ789" s="240"/>
      <c r="FK789" s="240"/>
      <c r="FL789" s="240"/>
      <c r="FM789" s="240"/>
      <c r="FN789" s="240"/>
      <c r="FO789" s="240"/>
      <c r="FP789" s="240"/>
      <c r="FQ789" s="240"/>
      <c r="FR789" s="240"/>
      <c r="FS789" s="240"/>
      <c r="FT789" s="240"/>
      <c r="FU789" s="240"/>
      <c r="FV789" s="240"/>
      <c r="FW789" s="240"/>
    </row>
    <row r="790" spans="1:179" s="183" customFormat="1" ht="15.75">
      <c r="A790" s="6"/>
      <c r="B790" s="6"/>
      <c r="C790" s="6"/>
      <c r="D790" s="6"/>
      <c r="E790" s="238"/>
      <c r="F790" s="238"/>
      <c r="FC790" s="243"/>
      <c r="FD790" s="240"/>
      <c r="FE790" s="240"/>
      <c r="FF790" s="240"/>
      <c r="FH790" s="240"/>
      <c r="FI790" s="240"/>
      <c r="FJ790" s="240"/>
      <c r="FK790" s="240"/>
      <c r="FL790" s="240"/>
      <c r="FM790" s="240"/>
      <c r="FN790" s="240"/>
      <c r="FO790" s="240"/>
      <c r="FP790" s="240"/>
      <c r="FQ790" s="240"/>
      <c r="FR790" s="240"/>
      <c r="FS790" s="240"/>
      <c r="FT790" s="240"/>
      <c r="FU790" s="240"/>
      <c r="FV790" s="240"/>
      <c r="FW790" s="240"/>
    </row>
    <row r="791" spans="1:179" s="183" customFormat="1" ht="15.75">
      <c r="A791" s="6"/>
      <c r="B791" s="6"/>
      <c r="C791" s="6"/>
      <c r="D791" s="6"/>
      <c r="E791" s="238"/>
      <c r="F791" s="238"/>
      <c r="FC791" s="243"/>
      <c r="FD791" s="240"/>
      <c r="FE791" s="240"/>
      <c r="FF791" s="240"/>
      <c r="FH791" s="240"/>
      <c r="FI791" s="240"/>
      <c r="FJ791" s="240"/>
      <c r="FK791" s="240"/>
      <c r="FL791" s="240"/>
      <c r="FM791" s="240"/>
      <c r="FN791" s="240"/>
      <c r="FO791" s="240"/>
      <c r="FP791" s="240"/>
      <c r="FQ791" s="240"/>
      <c r="FR791" s="240"/>
      <c r="FS791" s="240"/>
      <c r="FT791" s="240"/>
      <c r="FU791" s="240"/>
      <c r="FV791" s="240"/>
      <c r="FW791" s="240"/>
    </row>
    <row r="792" spans="1:179" s="183" customFormat="1" ht="15.75">
      <c r="A792" s="6"/>
      <c r="B792" s="6"/>
      <c r="C792" s="6"/>
      <c r="D792" s="6"/>
      <c r="E792" s="238"/>
      <c r="F792" s="238"/>
      <c r="FC792" s="243"/>
      <c r="FD792" s="240"/>
      <c r="FE792" s="240"/>
      <c r="FF792" s="240"/>
      <c r="FH792" s="240"/>
      <c r="FI792" s="240"/>
      <c r="FJ792" s="240"/>
      <c r="FK792" s="240"/>
      <c r="FL792" s="240"/>
      <c r="FM792" s="240"/>
      <c r="FN792" s="240"/>
      <c r="FO792" s="240"/>
      <c r="FP792" s="240"/>
      <c r="FQ792" s="240"/>
      <c r="FR792" s="240"/>
      <c r="FS792" s="240"/>
      <c r="FT792" s="240"/>
      <c r="FU792" s="240"/>
      <c r="FV792" s="240"/>
      <c r="FW792" s="240"/>
    </row>
    <row r="793" spans="1:179" s="183" customFormat="1" ht="15.75">
      <c r="A793" s="6"/>
      <c r="B793" s="6"/>
      <c r="C793" s="6"/>
      <c r="D793" s="6"/>
      <c r="E793" s="238"/>
      <c r="F793" s="238"/>
      <c r="FC793" s="243"/>
      <c r="FD793" s="240"/>
      <c r="FE793" s="240"/>
      <c r="FF793" s="240"/>
      <c r="FH793" s="240"/>
      <c r="FI793" s="240"/>
      <c r="FJ793" s="240"/>
      <c r="FK793" s="240"/>
      <c r="FL793" s="240"/>
      <c r="FM793" s="240"/>
      <c r="FN793" s="240"/>
      <c r="FO793" s="240"/>
      <c r="FP793" s="240"/>
      <c r="FQ793" s="240"/>
      <c r="FR793" s="240"/>
      <c r="FS793" s="240"/>
      <c r="FT793" s="240"/>
      <c r="FU793" s="240"/>
      <c r="FV793" s="240"/>
      <c r="FW793" s="240"/>
    </row>
    <row r="794" spans="1:179" s="183" customFormat="1" ht="15.75">
      <c r="A794" s="6"/>
      <c r="B794" s="6"/>
      <c r="C794" s="6"/>
      <c r="D794" s="6"/>
      <c r="E794" s="238"/>
      <c r="F794" s="238"/>
      <c r="FC794" s="243"/>
      <c r="FD794" s="240"/>
      <c r="FE794" s="240"/>
      <c r="FF794" s="240"/>
      <c r="FH794" s="240"/>
      <c r="FI794" s="240"/>
      <c r="FJ794" s="240"/>
      <c r="FK794" s="240"/>
      <c r="FL794" s="240"/>
      <c r="FM794" s="240"/>
      <c r="FN794" s="240"/>
      <c r="FO794" s="240"/>
      <c r="FP794" s="240"/>
      <c r="FQ794" s="240"/>
      <c r="FR794" s="240"/>
      <c r="FS794" s="240"/>
      <c r="FT794" s="240"/>
      <c r="FU794" s="240"/>
      <c r="FV794" s="240"/>
      <c r="FW794" s="240"/>
    </row>
    <row r="795" spans="1:179" s="183" customFormat="1" ht="15.75">
      <c r="A795" s="6"/>
      <c r="B795" s="6"/>
      <c r="C795" s="6"/>
      <c r="D795" s="6"/>
      <c r="E795" s="238"/>
      <c r="F795" s="238"/>
      <c r="FC795" s="243"/>
      <c r="FD795" s="240"/>
      <c r="FE795" s="240"/>
      <c r="FF795" s="240"/>
      <c r="FH795" s="240"/>
      <c r="FI795" s="240"/>
      <c r="FJ795" s="240"/>
      <c r="FK795" s="240"/>
      <c r="FL795" s="240"/>
      <c r="FM795" s="240"/>
      <c r="FN795" s="240"/>
      <c r="FO795" s="240"/>
      <c r="FP795" s="240"/>
      <c r="FQ795" s="240"/>
      <c r="FR795" s="240"/>
      <c r="FS795" s="240"/>
      <c r="FT795" s="240"/>
      <c r="FU795" s="240"/>
      <c r="FV795" s="240"/>
      <c r="FW795" s="240"/>
    </row>
    <row r="796" spans="1:179" s="183" customFormat="1" ht="15.75">
      <c r="A796" s="6"/>
      <c r="B796" s="6"/>
      <c r="C796" s="6"/>
      <c r="D796" s="6"/>
      <c r="E796" s="238"/>
      <c r="F796" s="238"/>
      <c r="FC796" s="243"/>
      <c r="FD796" s="240"/>
      <c r="FE796" s="240"/>
      <c r="FF796" s="240"/>
      <c r="FH796" s="240"/>
      <c r="FI796" s="240"/>
      <c r="FJ796" s="240"/>
      <c r="FK796" s="240"/>
      <c r="FL796" s="240"/>
      <c r="FM796" s="240"/>
      <c r="FN796" s="240"/>
      <c r="FO796" s="240"/>
      <c r="FP796" s="240"/>
      <c r="FQ796" s="240"/>
      <c r="FR796" s="240"/>
      <c r="FS796" s="240"/>
      <c r="FT796" s="240"/>
      <c r="FU796" s="240"/>
      <c r="FV796" s="240"/>
      <c r="FW796" s="240"/>
    </row>
    <row r="797" spans="1:179" s="183" customFormat="1" ht="15.75">
      <c r="A797" s="6"/>
      <c r="B797" s="6"/>
      <c r="C797" s="6"/>
      <c r="D797" s="6"/>
      <c r="E797" s="238"/>
      <c r="F797" s="238"/>
      <c r="FC797" s="243"/>
      <c r="FD797" s="240"/>
      <c r="FE797" s="240"/>
      <c r="FF797" s="240"/>
      <c r="FH797" s="240"/>
      <c r="FI797" s="240"/>
      <c r="FJ797" s="240"/>
      <c r="FK797" s="240"/>
      <c r="FL797" s="240"/>
      <c r="FM797" s="240"/>
      <c r="FN797" s="240"/>
      <c r="FO797" s="240"/>
      <c r="FP797" s="240"/>
      <c r="FQ797" s="240"/>
      <c r="FR797" s="240"/>
      <c r="FS797" s="240"/>
      <c r="FT797" s="240"/>
      <c r="FU797" s="240"/>
      <c r="FV797" s="240"/>
      <c r="FW797" s="240"/>
    </row>
    <row r="798" spans="1:179" s="183" customFormat="1" ht="15.75">
      <c r="A798" s="6"/>
      <c r="B798" s="6"/>
      <c r="C798" s="6"/>
      <c r="D798" s="6"/>
      <c r="E798" s="238"/>
      <c r="F798" s="238"/>
      <c r="FC798" s="243"/>
      <c r="FD798" s="240"/>
      <c r="FE798" s="240"/>
      <c r="FF798" s="240"/>
      <c r="FH798" s="240"/>
      <c r="FI798" s="240"/>
      <c r="FJ798" s="240"/>
      <c r="FK798" s="240"/>
      <c r="FL798" s="240"/>
      <c r="FM798" s="240"/>
      <c r="FN798" s="240"/>
      <c r="FO798" s="240"/>
      <c r="FP798" s="240"/>
      <c r="FQ798" s="240"/>
      <c r="FR798" s="240"/>
      <c r="FS798" s="240"/>
      <c r="FT798" s="240"/>
      <c r="FU798" s="240"/>
      <c r="FV798" s="240"/>
      <c r="FW798" s="240"/>
    </row>
    <row r="799" spans="1:179" s="183" customFormat="1" ht="15.75">
      <c r="A799" s="6"/>
      <c r="B799" s="6"/>
      <c r="C799" s="6"/>
      <c r="D799" s="6"/>
      <c r="E799" s="238"/>
      <c r="F799" s="238"/>
      <c r="FC799" s="243"/>
      <c r="FD799" s="240"/>
      <c r="FE799" s="240"/>
      <c r="FF799" s="240"/>
      <c r="FH799" s="240"/>
      <c r="FI799" s="240"/>
      <c r="FJ799" s="240"/>
      <c r="FK799" s="240"/>
      <c r="FL799" s="240"/>
      <c r="FM799" s="240"/>
      <c r="FN799" s="240"/>
      <c r="FO799" s="240"/>
      <c r="FP799" s="240"/>
      <c r="FQ799" s="240"/>
      <c r="FR799" s="240"/>
      <c r="FS799" s="240"/>
      <c r="FT799" s="240"/>
      <c r="FU799" s="240"/>
      <c r="FV799" s="240"/>
      <c r="FW799" s="240"/>
    </row>
    <row r="800" spans="1:179" s="183" customFormat="1" ht="15.75">
      <c r="A800" s="6"/>
      <c r="B800" s="6"/>
      <c r="C800" s="6"/>
      <c r="D800" s="6"/>
      <c r="E800" s="238"/>
      <c r="F800" s="238"/>
      <c r="FC800" s="243"/>
      <c r="FD800" s="240"/>
      <c r="FE800" s="240"/>
      <c r="FF800" s="240"/>
      <c r="FH800" s="240"/>
      <c r="FI800" s="240"/>
      <c r="FJ800" s="240"/>
      <c r="FK800" s="240"/>
      <c r="FL800" s="240"/>
      <c r="FM800" s="240"/>
      <c r="FN800" s="240"/>
      <c r="FO800" s="240"/>
      <c r="FP800" s="240"/>
      <c r="FQ800" s="240"/>
      <c r="FR800" s="240"/>
      <c r="FS800" s="240"/>
      <c r="FT800" s="240"/>
      <c r="FU800" s="240"/>
      <c r="FV800" s="240"/>
      <c r="FW800" s="240"/>
    </row>
    <row r="801" spans="1:179" s="183" customFormat="1" ht="15.75">
      <c r="A801" s="6"/>
      <c r="B801" s="6"/>
      <c r="C801" s="6"/>
      <c r="D801" s="6"/>
      <c r="E801" s="238"/>
      <c r="F801" s="238"/>
      <c r="FC801" s="243"/>
      <c r="FD801" s="240"/>
      <c r="FE801" s="240"/>
      <c r="FF801" s="240"/>
      <c r="FH801" s="240"/>
      <c r="FI801" s="240"/>
      <c r="FJ801" s="240"/>
      <c r="FK801" s="240"/>
      <c r="FL801" s="240"/>
      <c r="FM801" s="240"/>
      <c r="FN801" s="240"/>
      <c r="FO801" s="240"/>
      <c r="FP801" s="240"/>
      <c r="FQ801" s="240"/>
      <c r="FR801" s="240"/>
      <c r="FS801" s="240"/>
      <c r="FT801" s="240"/>
      <c r="FU801" s="240"/>
      <c r="FV801" s="240"/>
      <c r="FW801" s="240"/>
    </row>
    <row r="802" spans="1:179" s="183" customFormat="1" ht="15.75">
      <c r="A802" s="6"/>
      <c r="B802" s="6"/>
      <c r="C802" s="6"/>
      <c r="D802" s="6"/>
      <c r="E802" s="238"/>
      <c r="F802" s="238"/>
      <c r="FC802" s="243"/>
      <c r="FD802" s="240"/>
      <c r="FE802" s="240"/>
      <c r="FF802" s="240"/>
      <c r="FH802" s="240"/>
      <c r="FI802" s="240"/>
      <c r="FJ802" s="240"/>
      <c r="FK802" s="240"/>
      <c r="FL802" s="240"/>
      <c r="FM802" s="240"/>
      <c r="FN802" s="240"/>
      <c r="FO802" s="240"/>
      <c r="FP802" s="240"/>
      <c r="FQ802" s="240"/>
      <c r="FR802" s="240"/>
      <c r="FS802" s="240"/>
      <c r="FT802" s="240"/>
      <c r="FU802" s="240"/>
      <c r="FV802" s="240"/>
      <c r="FW802" s="240"/>
    </row>
    <row r="803" spans="1:179" s="183" customFormat="1" ht="15.75">
      <c r="A803" s="6"/>
      <c r="B803" s="6"/>
      <c r="C803" s="6"/>
      <c r="D803" s="6"/>
      <c r="E803" s="238"/>
      <c r="F803" s="238"/>
      <c r="FC803" s="243"/>
      <c r="FD803" s="240"/>
      <c r="FE803" s="240"/>
      <c r="FF803" s="240"/>
      <c r="FH803" s="240"/>
      <c r="FI803" s="240"/>
      <c r="FJ803" s="240"/>
      <c r="FK803" s="240"/>
      <c r="FL803" s="240"/>
      <c r="FM803" s="240"/>
      <c r="FN803" s="240"/>
      <c r="FO803" s="240"/>
      <c r="FP803" s="240"/>
      <c r="FQ803" s="240"/>
      <c r="FR803" s="240"/>
      <c r="FS803" s="240"/>
      <c r="FT803" s="240"/>
      <c r="FU803" s="240"/>
      <c r="FV803" s="240"/>
      <c r="FW803" s="240"/>
    </row>
    <row r="804" spans="1:179" s="183" customFormat="1" ht="15.75">
      <c r="A804" s="6"/>
      <c r="B804" s="6"/>
      <c r="C804" s="6"/>
      <c r="D804" s="6"/>
      <c r="E804" s="238"/>
      <c r="F804" s="238"/>
      <c r="FC804" s="243"/>
      <c r="FD804" s="240"/>
      <c r="FE804" s="240"/>
      <c r="FF804" s="240"/>
      <c r="FH804" s="240"/>
      <c r="FI804" s="240"/>
      <c r="FJ804" s="240"/>
      <c r="FK804" s="240"/>
      <c r="FL804" s="240"/>
      <c r="FM804" s="240"/>
      <c r="FN804" s="240"/>
      <c r="FO804" s="240"/>
      <c r="FP804" s="240"/>
      <c r="FQ804" s="240"/>
      <c r="FR804" s="240"/>
      <c r="FS804" s="240"/>
      <c r="FT804" s="240"/>
      <c r="FU804" s="240"/>
      <c r="FV804" s="240"/>
      <c r="FW804" s="240"/>
    </row>
    <row r="805" spans="1:179" s="183" customFormat="1" ht="15.75">
      <c r="A805" s="6"/>
      <c r="B805" s="6"/>
      <c r="C805" s="6"/>
      <c r="D805" s="6"/>
      <c r="E805" s="238"/>
      <c r="F805" s="238"/>
      <c r="FC805" s="243"/>
      <c r="FD805" s="240"/>
      <c r="FE805" s="240"/>
      <c r="FF805" s="240"/>
      <c r="FH805" s="240"/>
      <c r="FI805" s="240"/>
      <c r="FJ805" s="240"/>
      <c r="FK805" s="240"/>
      <c r="FL805" s="240"/>
      <c r="FM805" s="240"/>
      <c r="FN805" s="240"/>
      <c r="FO805" s="240"/>
      <c r="FP805" s="240"/>
      <c r="FQ805" s="240"/>
      <c r="FR805" s="240"/>
      <c r="FS805" s="240"/>
      <c r="FT805" s="240"/>
      <c r="FU805" s="240"/>
      <c r="FV805" s="240"/>
      <c r="FW805" s="240"/>
    </row>
    <row r="806" spans="1:179" s="183" customFormat="1" ht="15.75">
      <c r="A806" s="6"/>
      <c r="B806" s="6"/>
      <c r="C806" s="6"/>
      <c r="D806" s="6"/>
      <c r="E806" s="238"/>
      <c r="F806" s="238"/>
      <c r="FC806" s="243"/>
      <c r="FD806" s="240"/>
      <c r="FE806" s="240"/>
      <c r="FF806" s="240"/>
      <c r="FH806" s="240"/>
      <c r="FI806" s="240"/>
      <c r="FJ806" s="240"/>
      <c r="FK806" s="240"/>
      <c r="FL806" s="240"/>
      <c r="FM806" s="240"/>
      <c r="FN806" s="240"/>
      <c r="FO806" s="240"/>
      <c r="FP806" s="240"/>
      <c r="FQ806" s="240"/>
      <c r="FR806" s="240"/>
      <c r="FS806" s="240"/>
      <c r="FT806" s="240"/>
      <c r="FU806" s="240"/>
      <c r="FV806" s="240"/>
      <c r="FW806" s="240"/>
    </row>
    <row r="807" spans="1:179" s="183" customFormat="1" ht="15.75">
      <c r="A807" s="6"/>
      <c r="B807" s="6"/>
      <c r="C807" s="6"/>
      <c r="D807" s="6"/>
      <c r="E807" s="238"/>
      <c r="F807" s="238"/>
      <c r="FC807" s="243"/>
      <c r="FD807" s="240"/>
      <c r="FE807" s="240"/>
      <c r="FF807" s="240"/>
      <c r="FH807" s="240"/>
      <c r="FI807" s="240"/>
      <c r="FJ807" s="240"/>
      <c r="FK807" s="240"/>
      <c r="FL807" s="240"/>
      <c r="FM807" s="240"/>
      <c r="FN807" s="240"/>
      <c r="FO807" s="240"/>
      <c r="FP807" s="240"/>
      <c r="FQ807" s="240"/>
      <c r="FR807" s="240"/>
      <c r="FS807" s="240"/>
      <c r="FT807" s="240"/>
      <c r="FU807" s="240"/>
      <c r="FV807" s="240"/>
      <c r="FW807" s="240"/>
    </row>
    <row r="808" spans="1:179" s="183" customFormat="1" ht="15.75">
      <c r="A808" s="6"/>
      <c r="B808" s="6"/>
      <c r="C808" s="6"/>
      <c r="D808" s="6"/>
      <c r="E808" s="238"/>
      <c r="F808" s="238"/>
      <c r="FC808" s="243"/>
      <c r="FD808" s="240"/>
      <c r="FE808" s="240"/>
      <c r="FF808" s="240"/>
      <c r="FH808" s="240"/>
      <c r="FI808" s="240"/>
      <c r="FJ808" s="240"/>
      <c r="FK808" s="240"/>
      <c r="FL808" s="240"/>
      <c r="FM808" s="240"/>
      <c r="FN808" s="240"/>
      <c r="FO808" s="240"/>
      <c r="FP808" s="240"/>
      <c r="FQ808" s="240"/>
      <c r="FR808" s="240"/>
      <c r="FS808" s="240"/>
      <c r="FT808" s="240"/>
      <c r="FU808" s="240"/>
      <c r="FV808" s="240"/>
      <c r="FW808" s="240"/>
    </row>
    <row r="809" spans="1:179" s="183" customFormat="1" ht="15.75">
      <c r="A809" s="6"/>
      <c r="B809" s="6"/>
      <c r="C809" s="6"/>
      <c r="D809" s="6"/>
      <c r="E809" s="238"/>
      <c r="F809" s="238"/>
      <c r="FC809" s="243"/>
      <c r="FD809" s="240"/>
      <c r="FE809" s="240"/>
      <c r="FF809" s="240"/>
      <c r="FH809" s="240"/>
      <c r="FI809" s="240"/>
      <c r="FJ809" s="240"/>
      <c r="FK809" s="240"/>
      <c r="FL809" s="240"/>
      <c r="FM809" s="240"/>
      <c r="FN809" s="240"/>
      <c r="FO809" s="240"/>
      <c r="FP809" s="240"/>
      <c r="FQ809" s="240"/>
      <c r="FR809" s="240"/>
      <c r="FS809" s="240"/>
      <c r="FT809" s="240"/>
      <c r="FU809" s="240"/>
      <c r="FV809" s="240"/>
      <c r="FW809" s="240"/>
    </row>
    <row r="810" spans="1:179" s="183" customFormat="1" ht="15.75">
      <c r="A810" s="6"/>
      <c r="B810" s="6"/>
      <c r="C810" s="6"/>
      <c r="D810" s="6"/>
      <c r="E810" s="238"/>
      <c r="F810" s="238"/>
      <c r="FC810" s="243"/>
      <c r="FD810" s="240"/>
      <c r="FE810" s="240"/>
      <c r="FF810" s="240"/>
      <c r="FH810" s="240"/>
      <c r="FI810" s="240"/>
      <c r="FJ810" s="240"/>
      <c r="FK810" s="240"/>
      <c r="FL810" s="240"/>
      <c r="FM810" s="240"/>
      <c r="FN810" s="240"/>
      <c r="FO810" s="240"/>
      <c r="FP810" s="240"/>
      <c r="FQ810" s="240"/>
      <c r="FR810" s="240"/>
      <c r="FS810" s="240"/>
      <c r="FT810" s="240"/>
      <c r="FU810" s="240"/>
      <c r="FV810" s="240"/>
      <c r="FW810" s="240"/>
    </row>
    <row r="811" spans="1:179" s="183" customFormat="1" ht="15.75">
      <c r="A811" s="6"/>
      <c r="B811" s="6"/>
      <c r="C811" s="6"/>
      <c r="D811" s="6"/>
      <c r="E811" s="238"/>
      <c r="F811" s="238"/>
      <c r="FC811" s="243"/>
      <c r="FD811" s="240"/>
      <c r="FE811" s="240"/>
      <c r="FF811" s="240"/>
      <c r="FH811" s="240"/>
      <c r="FI811" s="240"/>
      <c r="FJ811" s="240"/>
      <c r="FK811" s="240"/>
      <c r="FL811" s="240"/>
      <c r="FM811" s="240"/>
      <c r="FN811" s="240"/>
      <c r="FO811" s="240"/>
      <c r="FP811" s="240"/>
      <c r="FQ811" s="240"/>
      <c r="FR811" s="240"/>
      <c r="FS811" s="240"/>
      <c r="FT811" s="240"/>
      <c r="FU811" s="240"/>
      <c r="FV811" s="240"/>
      <c r="FW811" s="240"/>
    </row>
    <row r="812" spans="1:179" s="183" customFormat="1" ht="15.75">
      <c r="A812" s="6"/>
      <c r="B812" s="6"/>
      <c r="C812" s="6"/>
      <c r="D812" s="6"/>
      <c r="E812" s="238"/>
      <c r="F812" s="238"/>
      <c r="FC812" s="243"/>
      <c r="FD812" s="240"/>
      <c r="FE812" s="240"/>
      <c r="FF812" s="240"/>
      <c r="FH812" s="240"/>
      <c r="FI812" s="240"/>
      <c r="FJ812" s="240"/>
      <c r="FK812" s="240"/>
      <c r="FL812" s="240"/>
      <c r="FM812" s="240"/>
      <c r="FN812" s="240"/>
      <c r="FO812" s="240"/>
      <c r="FP812" s="240"/>
      <c r="FQ812" s="240"/>
      <c r="FR812" s="240"/>
      <c r="FS812" s="240"/>
      <c r="FT812" s="240"/>
      <c r="FU812" s="240"/>
      <c r="FV812" s="240"/>
      <c r="FW812" s="240"/>
    </row>
    <row r="813" spans="1:179" s="183" customFormat="1" ht="15.75">
      <c r="A813" s="6"/>
      <c r="B813" s="6"/>
      <c r="C813" s="6"/>
      <c r="D813" s="6"/>
      <c r="E813" s="238"/>
      <c r="F813" s="238"/>
      <c r="FC813" s="243"/>
      <c r="FD813" s="240"/>
      <c r="FE813" s="240"/>
      <c r="FF813" s="240"/>
      <c r="FH813" s="240"/>
      <c r="FI813" s="240"/>
      <c r="FJ813" s="240"/>
      <c r="FK813" s="240"/>
      <c r="FL813" s="240"/>
      <c r="FM813" s="240"/>
      <c r="FN813" s="240"/>
      <c r="FO813" s="240"/>
      <c r="FP813" s="240"/>
      <c r="FQ813" s="240"/>
      <c r="FR813" s="240"/>
      <c r="FS813" s="240"/>
      <c r="FT813" s="240"/>
      <c r="FU813" s="240"/>
      <c r="FV813" s="240"/>
      <c r="FW813" s="240"/>
    </row>
    <row r="814" spans="1:179" s="183" customFormat="1" ht="15.75">
      <c r="A814" s="6"/>
      <c r="B814" s="6"/>
      <c r="C814" s="6"/>
      <c r="D814" s="6"/>
      <c r="E814" s="238"/>
      <c r="F814" s="238"/>
      <c r="FC814" s="243"/>
      <c r="FD814" s="240"/>
      <c r="FE814" s="240"/>
      <c r="FF814" s="240"/>
      <c r="FH814" s="240"/>
      <c r="FI814" s="240"/>
      <c r="FJ814" s="240"/>
      <c r="FK814" s="240"/>
      <c r="FL814" s="240"/>
      <c r="FM814" s="240"/>
      <c r="FN814" s="240"/>
      <c r="FO814" s="240"/>
      <c r="FP814" s="240"/>
      <c r="FQ814" s="240"/>
      <c r="FR814" s="240"/>
      <c r="FS814" s="240"/>
      <c r="FT814" s="240"/>
      <c r="FU814" s="240"/>
      <c r="FV814" s="240"/>
      <c r="FW814" s="240"/>
    </row>
    <row r="815" spans="1:179" s="183" customFormat="1" ht="15.75">
      <c r="A815" s="6"/>
      <c r="B815" s="6"/>
      <c r="C815" s="6"/>
      <c r="D815" s="6"/>
      <c r="E815" s="238"/>
      <c r="F815" s="238"/>
      <c r="FC815" s="243"/>
      <c r="FD815" s="240"/>
      <c r="FE815" s="240"/>
      <c r="FF815" s="240"/>
      <c r="FH815" s="240"/>
      <c r="FI815" s="240"/>
      <c r="FJ815" s="240"/>
      <c r="FK815" s="240"/>
      <c r="FL815" s="240"/>
      <c r="FM815" s="240"/>
      <c r="FN815" s="240"/>
      <c r="FO815" s="240"/>
      <c r="FP815" s="240"/>
      <c r="FQ815" s="240"/>
      <c r="FR815" s="240"/>
      <c r="FS815" s="240"/>
      <c r="FT815" s="240"/>
      <c r="FU815" s="240"/>
      <c r="FV815" s="240"/>
      <c r="FW815" s="240"/>
    </row>
    <row r="816" spans="1:179" s="183" customFormat="1" ht="15.75">
      <c r="A816" s="6"/>
      <c r="B816" s="6"/>
      <c r="C816" s="6"/>
      <c r="D816" s="6"/>
      <c r="E816" s="238"/>
      <c r="F816" s="238"/>
      <c r="FC816" s="243"/>
      <c r="FD816" s="240"/>
      <c r="FE816" s="240"/>
      <c r="FF816" s="240"/>
      <c r="FH816" s="240"/>
      <c r="FI816" s="240"/>
      <c r="FJ816" s="240"/>
      <c r="FK816" s="240"/>
      <c r="FL816" s="240"/>
      <c r="FM816" s="240"/>
      <c r="FN816" s="240"/>
      <c r="FO816" s="240"/>
      <c r="FP816" s="240"/>
      <c r="FQ816" s="240"/>
      <c r="FR816" s="240"/>
      <c r="FS816" s="240"/>
      <c r="FT816" s="240"/>
      <c r="FU816" s="240"/>
      <c r="FV816" s="240"/>
      <c r="FW816" s="240"/>
    </row>
    <row r="817" spans="1:179" s="183" customFormat="1" ht="15.75">
      <c r="A817" s="6"/>
      <c r="B817" s="6"/>
      <c r="C817" s="6"/>
      <c r="D817" s="6"/>
      <c r="E817" s="238"/>
      <c r="F817" s="238"/>
      <c r="FC817" s="243"/>
      <c r="FD817" s="240"/>
      <c r="FE817" s="240"/>
      <c r="FF817" s="240"/>
      <c r="FH817" s="240"/>
      <c r="FI817" s="240"/>
      <c r="FJ817" s="240"/>
      <c r="FK817" s="240"/>
      <c r="FL817" s="240"/>
      <c r="FM817" s="240"/>
      <c r="FN817" s="240"/>
      <c r="FO817" s="240"/>
      <c r="FP817" s="240"/>
      <c r="FQ817" s="240"/>
      <c r="FR817" s="240"/>
      <c r="FS817" s="240"/>
      <c r="FT817" s="240"/>
      <c r="FU817" s="240"/>
      <c r="FV817" s="240"/>
      <c r="FW817" s="240"/>
    </row>
    <row r="818" spans="1:179" s="183" customFormat="1" ht="15.75">
      <c r="A818" s="6"/>
      <c r="B818" s="6"/>
      <c r="C818" s="6"/>
      <c r="D818" s="6"/>
      <c r="E818" s="238"/>
      <c r="F818" s="238"/>
      <c r="FC818" s="243"/>
      <c r="FD818" s="240"/>
      <c r="FE818" s="240"/>
      <c r="FF818" s="240"/>
      <c r="FH818" s="240"/>
      <c r="FI818" s="240"/>
      <c r="FJ818" s="240"/>
      <c r="FK818" s="240"/>
      <c r="FL818" s="240"/>
      <c r="FM818" s="240"/>
      <c r="FN818" s="240"/>
      <c r="FO818" s="240"/>
      <c r="FP818" s="240"/>
      <c r="FQ818" s="240"/>
      <c r="FR818" s="240"/>
      <c r="FS818" s="240"/>
      <c r="FT818" s="240"/>
      <c r="FU818" s="240"/>
      <c r="FV818" s="240"/>
      <c r="FW818" s="240"/>
    </row>
    <row r="819" spans="1:179" s="183" customFormat="1" ht="15.75">
      <c r="A819" s="6"/>
      <c r="B819" s="6"/>
      <c r="C819" s="6"/>
      <c r="D819" s="6"/>
      <c r="E819" s="238"/>
      <c r="F819" s="238"/>
      <c r="FC819" s="243"/>
      <c r="FD819" s="240"/>
      <c r="FE819" s="240"/>
      <c r="FF819" s="240"/>
      <c r="FH819" s="240"/>
      <c r="FI819" s="240"/>
      <c r="FJ819" s="240"/>
      <c r="FK819" s="240"/>
      <c r="FL819" s="240"/>
      <c r="FM819" s="240"/>
      <c r="FN819" s="240"/>
      <c r="FO819" s="240"/>
      <c r="FP819" s="240"/>
      <c r="FQ819" s="240"/>
      <c r="FR819" s="240"/>
      <c r="FS819" s="240"/>
      <c r="FT819" s="240"/>
      <c r="FU819" s="240"/>
      <c r="FV819" s="240"/>
      <c r="FW819" s="240"/>
    </row>
    <row r="820" spans="1:179" s="183" customFormat="1" ht="15.75">
      <c r="A820" s="6"/>
      <c r="B820" s="6"/>
      <c r="C820" s="6"/>
      <c r="D820" s="6"/>
      <c r="E820" s="238"/>
      <c r="F820" s="238"/>
      <c r="FC820" s="243"/>
      <c r="FD820" s="240"/>
      <c r="FE820" s="240"/>
      <c r="FF820" s="240"/>
      <c r="FH820" s="240"/>
      <c r="FI820" s="240"/>
      <c r="FJ820" s="240"/>
      <c r="FK820" s="240"/>
      <c r="FL820" s="240"/>
      <c r="FM820" s="240"/>
      <c r="FN820" s="240"/>
      <c r="FO820" s="240"/>
      <c r="FP820" s="240"/>
      <c r="FQ820" s="240"/>
      <c r="FR820" s="240"/>
      <c r="FS820" s="240"/>
      <c r="FT820" s="240"/>
      <c r="FU820" s="240"/>
      <c r="FV820" s="240"/>
      <c r="FW820" s="240"/>
    </row>
    <row r="821" spans="1:179" s="183" customFormat="1" ht="15.75">
      <c r="A821" s="6"/>
      <c r="B821" s="6"/>
      <c r="C821" s="6"/>
      <c r="D821" s="6"/>
      <c r="E821" s="238"/>
      <c r="F821" s="238"/>
      <c r="FC821" s="243"/>
      <c r="FD821" s="240"/>
      <c r="FE821" s="240"/>
      <c r="FF821" s="240"/>
      <c r="FH821" s="240"/>
      <c r="FI821" s="240"/>
      <c r="FJ821" s="240"/>
      <c r="FK821" s="240"/>
      <c r="FL821" s="240"/>
      <c r="FM821" s="240"/>
      <c r="FN821" s="240"/>
      <c r="FO821" s="240"/>
      <c r="FP821" s="240"/>
      <c r="FQ821" s="240"/>
      <c r="FR821" s="240"/>
      <c r="FS821" s="240"/>
      <c r="FT821" s="240"/>
      <c r="FU821" s="240"/>
      <c r="FV821" s="240"/>
      <c r="FW821" s="240"/>
    </row>
    <row r="822" spans="1:179" s="183" customFormat="1" ht="15.75">
      <c r="A822" s="6"/>
      <c r="B822" s="6"/>
      <c r="C822" s="6"/>
      <c r="D822" s="6"/>
      <c r="E822" s="238"/>
      <c r="F822" s="238"/>
      <c r="FC822" s="243"/>
      <c r="FD822" s="240"/>
      <c r="FE822" s="240"/>
      <c r="FF822" s="240"/>
      <c r="FH822" s="240"/>
      <c r="FI822" s="240"/>
      <c r="FJ822" s="240"/>
      <c r="FK822" s="240"/>
      <c r="FL822" s="240"/>
      <c r="FM822" s="240"/>
      <c r="FN822" s="240"/>
      <c r="FO822" s="240"/>
      <c r="FP822" s="240"/>
      <c r="FQ822" s="240"/>
      <c r="FR822" s="240"/>
      <c r="FS822" s="240"/>
      <c r="FT822" s="240"/>
      <c r="FU822" s="240"/>
      <c r="FV822" s="240"/>
      <c r="FW822" s="240"/>
    </row>
    <row r="823" spans="1:179" s="183" customFormat="1" ht="15.75">
      <c r="A823" s="6"/>
      <c r="B823" s="6"/>
      <c r="C823" s="6"/>
      <c r="D823" s="6"/>
      <c r="E823" s="238"/>
      <c r="F823" s="238"/>
      <c r="FC823" s="243"/>
      <c r="FD823" s="240"/>
      <c r="FE823" s="240"/>
      <c r="FF823" s="240"/>
      <c r="FH823" s="240"/>
      <c r="FI823" s="240"/>
      <c r="FJ823" s="240"/>
      <c r="FK823" s="240"/>
      <c r="FL823" s="240"/>
      <c r="FM823" s="240"/>
      <c r="FN823" s="240"/>
      <c r="FO823" s="240"/>
      <c r="FP823" s="240"/>
      <c r="FQ823" s="240"/>
      <c r="FR823" s="240"/>
      <c r="FS823" s="240"/>
      <c r="FT823" s="240"/>
      <c r="FU823" s="240"/>
      <c r="FV823" s="240"/>
      <c r="FW823" s="240"/>
    </row>
    <row r="824" spans="1:179" s="183" customFormat="1" ht="15.75">
      <c r="A824" s="6"/>
      <c r="B824" s="6"/>
      <c r="C824" s="6"/>
      <c r="D824" s="6"/>
      <c r="E824" s="238"/>
      <c r="F824" s="238"/>
      <c r="FC824" s="243"/>
      <c r="FD824" s="240"/>
      <c r="FE824" s="240"/>
      <c r="FF824" s="240"/>
      <c r="FH824" s="240"/>
      <c r="FI824" s="240"/>
      <c r="FJ824" s="240"/>
      <c r="FK824" s="240"/>
      <c r="FL824" s="240"/>
      <c r="FM824" s="240"/>
      <c r="FN824" s="240"/>
      <c r="FO824" s="240"/>
      <c r="FP824" s="240"/>
      <c r="FQ824" s="240"/>
      <c r="FR824" s="240"/>
      <c r="FS824" s="240"/>
      <c r="FT824" s="240"/>
      <c r="FU824" s="240"/>
      <c r="FV824" s="240"/>
      <c r="FW824" s="240"/>
    </row>
    <row r="825" spans="1:179" s="183" customFormat="1" ht="15.75">
      <c r="A825" s="6"/>
      <c r="B825" s="6"/>
      <c r="C825" s="6"/>
      <c r="D825" s="6"/>
      <c r="E825" s="238"/>
      <c r="F825" s="238"/>
      <c r="FC825" s="243"/>
      <c r="FD825" s="240"/>
      <c r="FE825" s="240"/>
      <c r="FF825" s="240"/>
      <c r="FH825" s="240"/>
      <c r="FI825" s="240"/>
      <c r="FJ825" s="240"/>
      <c r="FK825" s="240"/>
      <c r="FL825" s="240"/>
      <c r="FM825" s="240"/>
      <c r="FN825" s="240"/>
      <c r="FO825" s="240"/>
      <c r="FP825" s="240"/>
      <c r="FQ825" s="240"/>
      <c r="FR825" s="240"/>
      <c r="FS825" s="240"/>
      <c r="FT825" s="240"/>
      <c r="FU825" s="240"/>
      <c r="FV825" s="240"/>
      <c r="FW825" s="240"/>
    </row>
    <row r="826" spans="1:179" s="183" customFormat="1" ht="15.75">
      <c r="A826" s="6"/>
      <c r="B826" s="6"/>
      <c r="C826" s="6"/>
      <c r="D826" s="6"/>
      <c r="E826" s="238"/>
      <c r="F826" s="238"/>
      <c r="FC826" s="243"/>
      <c r="FD826" s="240"/>
      <c r="FE826" s="240"/>
      <c r="FF826" s="240"/>
      <c r="FH826" s="240"/>
      <c r="FI826" s="240"/>
      <c r="FJ826" s="240"/>
      <c r="FK826" s="240"/>
      <c r="FL826" s="240"/>
      <c r="FM826" s="240"/>
      <c r="FN826" s="240"/>
      <c r="FO826" s="240"/>
      <c r="FP826" s="240"/>
      <c r="FQ826" s="240"/>
      <c r="FR826" s="240"/>
      <c r="FS826" s="240"/>
      <c r="FT826" s="240"/>
      <c r="FU826" s="240"/>
      <c r="FV826" s="240"/>
      <c r="FW826" s="240"/>
    </row>
    <row r="827" spans="1:179" s="183" customFormat="1" ht="15.75">
      <c r="A827" s="6"/>
      <c r="B827" s="6"/>
      <c r="C827" s="6"/>
      <c r="D827" s="6"/>
      <c r="E827" s="238"/>
      <c r="F827" s="238"/>
      <c r="FC827" s="243"/>
      <c r="FD827" s="240"/>
      <c r="FE827" s="240"/>
      <c r="FF827" s="240"/>
      <c r="FH827" s="240"/>
      <c r="FI827" s="240"/>
      <c r="FJ827" s="240"/>
      <c r="FK827" s="240"/>
      <c r="FL827" s="240"/>
      <c r="FM827" s="240"/>
      <c r="FN827" s="240"/>
      <c r="FO827" s="240"/>
      <c r="FP827" s="240"/>
      <c r="FQ827" s="240"/>
      <c r="FR827" s="240"/>
      <c r="FS827" s="240"/>
      <c r="FT827" s="240"/>
      <c r="FU827" s="240"/>
      <c r="FV827" s="240"/>
      <c r="FW827" s="240"/>
    </row>
    <row r="828" spans="1:179" s="183" customFormat="1" ht="15.75">
      <c r="A828" s="6"/>
      <c r="B828" s="6"/>
      <c r="C828" s="6"/>
      <c r="D828" s="6"/>
      <c r="E828" s="238"/>
      <c r="F828" s="238"/>
      <c r="FC828" s="243"/>
      <c r="FD828" s="240"/>
      <c r="FE828" s="240"/>
      <c r="FF828" s="240"/>
      <c r="FH828" s="240"/>
      <c r="FI828" s="240"/>
      <c r="FJ828" s="240"/>
      <c r="FK828" s="240"/>
      <c r="FL828" s="240"/>
      <c r="FM828" s="240"/>
      <c r="FN828" s="240"/>
      <c r="FO828" s="240"/>
      <c r="FP828" s="240"/>
      <c r="FQ828" s="240"/>
      <c r="FR828" s="240"/>
      <c r="FS828" s="240"/>
      <c r="FT828" s="240"/>
      <c r="FU828" s="240"/>
      <c r="FV828" s="240"/>
      <c r="FW828" s="240"/>
    </row>
    <row r="829" spans="1:179" s="183" customFormat="1" ht="15.75">
      <c r="A829" s="6"/>
      <c r="B829" s="6"/>
      <c r="C829" s="6"/>
      <c r="D829" s="6"/>
      <c r="E829" s="238"/>
      <c r="F829" s="238"/>
      <c r="FC829" s="243"/>
      <c r="FD829" s="240"/>
      <c r="FE829" s="240"/>
      <c r="FF829" s="240"/>
      <c r="FH829" s="240"/>
      <c r="FI829" s="240"/>
      <c r="FJ829" s="240"/>
      <c r="FK829" s="240"/>
      <c r="FL829" s="240"/>
      <c r="FM829" s="240"/>
      <c r="FN829" s="240"/>
      <c r="FO829" s="240"/>
      <c r="FP829" s="240"/>
      <c r="FQ829" s="240"/>
      <c r="FR829" s="240"/>
      <c r="FS829" s="240"/>
      <c r="FT829" s="240"/>
      <c r="FU829" s="240"/>
      <c r="FV829" s="240"/>
      <c r="FW829" s="240"/>
    </row>
    <row r="830" spans="1:179" s="183" customFormat="1" ht="15.75">
      <c r="A830" s="6"/>
      <c r="B830" s="6"/>
      <c r="C830" s="6"/>
      <c r="D830" s="6"/>
      <c r="E830" s="238"/>
      <c r="F830" s="238"/>
      <c r="FC830" s="243"/>
      <c r="FD830" s="240"/>
      <c r="FE830" s="240"/>
      <c r="FF830" s="240"/>
      <c r="FH830" s="240"/>
      <c r="FI830" s="240"/>
      <c r="FJ830" s="240"/>
      <c r="FK830" s="240"/>
      <c r="FL830" s="240"/>
      <c r="FM830" s="240"/>
      <c r="FN830" s="240"/>
      <c r="FO830" s="240"/>
      <c r="FP830" s="240"/>
      <c r="FQ830" s="240"/>
      <c r="FR830" s="240"/>
      <c r="FS830" s="240"/>
      <c r="FT830" s="240"/>
      <c r="FU830" s="240"/>
      <c r="FV830" s="240"/>
      <c r="FW830" s="240"/>
    </row>
    <row r="831" spans="1:179" s="183" customFormat="1" ht="15.75">
      <c r="A831" s="6"/>
      <c r="B831" s="6"/>
      <c r="C831" s="6"/>
      <c r="D831" s="6"/>
      <c r="E831" s="238"/>
      <c r="F831" s="238"/>
      <c r="FC831" s="243"/>
      <c r="FD831" s="240"/>
      <c r="FE831" s="240"/>
      <c r="FF831" s="240"/>
      <c r="FH831" s="240"/>
      <c r="FI831" s="240"/>
      <c r="FJ831" s="240"/>
      <c r="FK831" s="240"/>
      <c r="FL831" s="240"/>
      <c r="FM831" s="240"/>
      <c r="FN831" s="240"/>
      <c r="FO831" s="240"/>
      <c r="FP831" s="240"/>
      <c r="FQ831" s="240"/>
      <c r="FR831" s="240"/>
      <c r="FS831" s="240"/>
      <c r="FT831" s="240"/>
      <c r="FU831" s="240"/>
      <c r="FV831" s="240"/>
      <c r="FW831" s="240"/>
    </row>
    <row r="832" spans="1:179" s="183" customFormat="1" ht="15.75">
      <c r="A832" s="6"/>
      <c r="B832" s="6"/>
      <c r="C832" s="6"/>
      <c r="D832" s="6"/>
      <c r="E832" s="238"/>
      <c r="F832" s="238"/>
      <c r="FC832" s="243"/>
      <c r="FD832" s="240"/>
      <c r="FE832" s="240"/>
      <c r="FF832" s="240"/>
      <c r="FH832" s="240"/>
      <c r="FI832" s="240"/>
      <c r="FJ832" s="240"/>
      <c r="FK832" s="240"/>
      <c r="FL832" s="240"/>
      <c r="FM832" s="240"/>
      <c r="FN832" s="240"/>
      <c r="FO832" s="240"/>
      <c r="FP832" s="240"/>
      <c r="FQ832" s="240"/>
      <c r="FR832" s="240"/>
      <c r="FS832" s="240"/>
      <c r="FT832" s="240"/>
      <c r="FU832" s="240"/>
      <c r="FV832" s="240"/>
      <c r="FW832" s="240"/>
    </row>
    <row r="833" spans="1:179" s="183" customFormat="1" ht="15.75">
      <c r="A833" s="6"/>
      <c r="B833" s="6"/>
      <c r="C833" s="6"/>
      <c r="D833" s="6"/>
      <c r="E833" s="238"/>
      <c r="F833" s="238"/>
      <c r="FC833" s="243"/>
      <c r="FD833" s="240"/>
      <c r="FE833" s="240"/>
      <c r="FF833" s="240"/>
      <c r="FH833" s="240"/>
      <c r="FI833" s="240"/>
      <c r="FJ833" s="240"/>
      <c r="FK833" s="240"/>
      <c r="FL833" s="240"/>
      <c r="FM833" s="240"/>
      <c r="FN833" s="240"/>
      <c r="FO833" s="240"/>
      <c r="FP833" s="240"/>
      <c r="FQ833" s="240"/>
      <c r="FR833" s="240"/>
      <c r="FS833" s="240"/>
      <c r="FT833" s="240"/>
      <c r="FU833" s="240"/>
      <c r="FV833" s="240"/>
      <c r="FW833" s="240"/>
    </row>
    <row r="834" spans="1:179" s="183" customFormat="1" ht="15.75">
      <c r="A834" s="6"/>
      <c r="B834" s="6"/>
      <c r="C834" s="6"/>
      <c r="D834" s="6"/>
      <c r="E834" s="238"/>
      <c r="F834" s="238"/>
      <c r="FC834" s="243"/>
      <c r="FD834" s="240"/>
      <c r="FE834" s="240"/>
      <c r="FF834" s="240"/>
      <c r="FH834" s="240"/>
      <c r="FI834" s="240"/>
      <c r="FJ834" s="240"/>
      <c r="FK834" s="240"/>
      <c r="FL834" s="240"/>
      <c r="FM834" s="240"/>
      <c r="FN834" s="240"/>
      <c r="FO834" s="240"/>
      <c r="FP834" s="240"/>
      <c r="FQ834" s="240"/>
      <c r="FR834" s="240"/>
      <c r="FS834" s="240"/>
      <c r="FT834" s="240"/>
      <c r="FU834" s="240"/>
      <c r="FV834" s="240"/>
      <c r="FW834" s="240"/>
    </row>
    <row r="835" spans="1:179" s="183" customFormat="1" ht="15.75">
      <c r="A835" s="6"/>
      <c r="B835" s="6"/>
      <c r="C835" s="6"/>
      <c r="D835" s="6"/>
      <c r="E835" s="238"/>
      <c r="F835" s="238"/>
      <c r="FC835" s="243"/>
      <c r="FD835" s="240"/>
      <c r="FE835" s="240"/>
      <c r="FF835" s="240"/>
      <c r="FH835" s="240"/>
      <c r="FI835" s="240"/>
      <c r="FJ835" s="240"/>
      <c r="FK835" s="240"/>
      <c r="FL835" s="240"/>
      <c r="FM835" s="240"/>
      <c r="FN835" s="240"/>
      <c r="FO835" s="240"/>
      <c r="FP835" s="240"/>
      <c r="FQ835" s="240"/>
      <c r="FR835" s="240"/>
      <c r="FS835" s="240"/>
      <c r="FT835" s="240"/>
      <c r="FU835" s="240"/>
      <c r="FV835" s="240"/>
      <c r="FW835" s="240"/>
    </row>
    <row r="836" spans="1:179" s="183" customFormat="1" ht="15.75">
      <c r="A836" s="6"/>
      <c r="B836" s="6"/>
      <c r="C836" s="6"/>
      <c r="D836" s="6"/>
      <c r="E836" s="238"/>
      <c r="F836" s="238"/>
      <c r="FC836" s="243"/>
      <c r="FD836" s="240"/>
      <c r="FE836" s="240"/>
      <c r="FF836" s="240"/>
      <c r="FH836" s="240"/>
      <c r="FI836" s="240"/>
      <c r="FJ836" s="240"/>
      <c r="FK836" s="240"/>
      <c r="FL836" s="240"/>
      <c r="FM836" s="240"/>
      <c r="FN836" s="240"/>
      <c r="FO836" s="240"/>
      <c r="FP836" s="240"/>
      <c r="FQ836" s="240"/>
      <c r="FR836" s="240"/>
      <c r="FS836" s="240"/>
      <c r="FT836" s="240"/>
      <c r="FU836" s="240"/>
      <c r="FV836" s="240"/>
      <c r="FW836" s="240"/>
    </row>
    <row r="837" spans="1:179" s="183" customFormat="1" ht="15.75">
      <c r="A837" s="6"/>
      <c r="B837" s="6"/>
      <c r="C837" s="6"/>
      <c r="D837" s="6"/>
      <c r="E837" s="238"/>
      <c r="F837" s="238"/>
      <c r="FC837" s="243"/>
      <c r="FD837" s="240"/>
      <c r="FE837" s="240"/>
      <c r="FF837" s="240"/>
      <c r="FH837" s="240"/>
      <c r="FI837" s="240"/>
      <c r="FJ837" s="240"/>
      <c r="FK837" s="240"/>
      <c r="FL837" s="240"/>
      <c r="FM837" s="240"/>
      <c r="FN837" s="240"/>
      <c r="FO837" s="240"/>
      <c r="FP837" s="240"/>
      <c r="FQ837" s="240"/>
      <c r="FR837" s="240"/>
      <c r="FS837" s="240"/>
      <c r="FT837" s="240"/>
      <c r="FU837" s="240"/>
      <c r="FV837" s="240"/>
      <c r="FW837" s="240"/>
    </row>
    <row r="838" spans="1:179" s="183" customFormat="1" ht="15.75">
      <c r="A838" s="6"/>
      <c r="B838" s="6"/>
      <c r="C838" s="6"/>
      <c r="D838" s="6"/>
      <c r="E838" s="238"/>
      <c r="F838" s="238"/>
      <c r="FC838" s="243"/>
      <c r="FD838" s="240"/>
      <c r="FE838" s="240"/>
      <c r="FF838" s="240"/>
      <c r="FH838" s="240"/>
      <c r="FI838" s="240"/>
      <c r="FJ838" s="240"/>
      <c r="FK838" s="240"/>
      <c r="FL838" s="240"/>
      <c r="FM838" s="240"/>
      <c r="FN838" s="240"/>
      <c r="FO838" s="240"/>
      <c r="FP838" s="240"/>
      <c r="FQ838" s="240"/>
      <c r="FR838" s="240"/>
      <c r="FS838" s="240"/>
      <c r="FT838" s="240"/>
      <c r="FU838" s="240"/>
      <c r="FV838" s="240"/>
      <c r="FW838" s="240"/>
    </row>
    <row r="839" spans="1:179" s="183" customFormat="1" ht="15.75">
      <c r="A839" s="6"/>
      <c r="B839" s="6"/>
      <c r="C839" s="6"/>
      <c r="D839" s="6"/>
      <c r="E839" s="238"/>
      <c r="F839" s="238"/>
      <c r="FC839" s="243"/>
      <c r="FD839" s="240"/>
      <c r="FE839" s="240"/>
      <c r="FF839" s="240"/>
      <c r="FH839" s="240"/>
      <c r="FI839" s="240"/>
      <c r="FJ839" s="240"/>
      <c r="FK839" s="240"/>
      <c r="FL839" s="240"/>
      <c r="FM839" s="240"/>
      <c r="FN839" s="240"/>
      <c r="FO839" s="240"/>
      <c r="FP839" s="240"/>
      <c r="FQ839" s="240"/>
      <c r="FR839" s="240"/>
      <c r="FS839" s="240"/>
      <c r="FT839" s="240"/>
      <c r="FU839" s="240"/>
      <c r="FV839" s="240"/>
      <c r="FW839" s="240"/>
    </row>
    <row r="840" spans="1:179" s="183" customFormat="1" ht="15.75">
      <c r="A840" s="6"/>
      <c r="B840" s="6"/>
      <c r="C840" s="6"/>
      <c r="D840" s="6"/>
      <c r="E840" s="238"/>
      <c r="F840" s="238"/>
      <c r="FC840" s="243"/>
      <c r="FD840" s="240"/>
      <c r="FE840" s="240"/>
      <c r="FF840" s="240"/>
      <c r="FH840" s="240"/>
      <c r="FI840" s="240"/>
      <c r="FJ840" s="240"/>
      <c r="FK840" s="240"/>
      <c r="FL840" s="240"/>
      <c r="FM840" s="240"/>
      <c r="FN840" s="240"/>
      <c r="FO840" s="240"/>
      <c r="FP840" s="240"/>
      <c r="FQ840" s="240"/>
      <c r="FR840" s="240"/>
      <c r="FS840" s="240"/>
      <c r="FT840" s="240"/>
      <c r="FU840" s="240"/>
      <c r="FV840" s="240"/>
      <c r="FW840" s="240"/>
    </row>
    <row r="841" spans="1:179" s="183" customFormat="1" ht="15.75">
      <c r="A841" s="6"/>
      <c r="B841" s="6"/>
      <c r="C841" s="6"/>
      <c r="D841" s="6"/>
      <c r="E841" s="238"/>
      <c r="F841" s="238"/>
      <c r="FC841" s="243"/>
      <c r="FD841" s="240"/>
      <c r="FE841" s="240"/>
      <c r="FF841" s="240"/>
      <c r="FH841" s="240"/>
      <c r="FI841" s="240"/>
      <c r="FJ841" s="240"/>
      <c r="FK841" s="240"/>
      <c r="FL841" s="240"/>
      <c r="FM841" s="240"/>
      <c r="FN841" s="240"/>
      <c r="FO841" s="240"/>
      <c r="FP841" s="240"/>
      <c r="FQ841" s="240"/>
      <c r="FR841" s="240"/>
      <c r="FS841" s="240"/>
      <c r="FT841" s="240"/>
      <c r="FU841" s="240"/>
      <c r="FV841" s="240"/>
      <c r="FW841" s="240"/>
    </row>
    <row r="842" spans="1:179" s="183" customFormat="1" ht="15.75">
      <c r="A842" s="6"/>
      <c r="B842" s="6"/>
      <c r="C842" s="6"/>
      <c r="D842" s="6"/>
      <c r="E842" s="238"/>
      <c r="F842" s="238"/>
      <c r="FC842" s="243"/>
      <c r="FD842" s="240"/>
      <c r="FE842" s="240"/>
      <c r="FF842" s="240"/>
      <c r="FH842" s="240"/>
      <c r="FI842" s="240"/>
      <c r="FJ842" s="240"/>
      <c r="FK842" s="240"/>
      <c r="FL842" s="240"/>
      <c r="FM842" s="240"/>
      <c r="FN842" s="240"/>
      <c r="FO842" s="240"/>
      <c r="FP842" s="240"/>
      <c r="FQ842" s="240"/>
      <c r="FR842" s="240"/>
      <c r="FS842" s="240"/>
      <c r="FT842" s="240"/>
      <c r="FU842" s="240"/>
      <c r="FV842" s="240"/>
      <c r="FW842" s="240"/>
    </row>
    <row r="843" spans="1:179" s="183" customFormat="1" ht="15.75">
      <c r="A843" s="6"/>
      <c r="B843" s="6"/>
      <c r="C843" s="6"/>
      <c r="D843" s="6"/>
      <c r="E843" s="238"/>
      <c r="F843" s="238"/>
      <c r="FC843" s="243"/>
      <c r="FD843" s="240"/>
      <c r="FE843" s="240"/>
      <c r="FF843" s="240"/>
      <c r="FH843" s="240"/>
      <c r="FI843" s="240"/>
      <c r="FJ843" s="240"/>
      <c r="FK843" s="240"/>
      <c r="FL843" s="240"/>
      <c r="FM843" s="240"/>
      <c r="FN843" s="240"/>
      <c r="FO843" s="240"/>
      <c r="FP843" s="240"/>
      <c r="FQ843" s="240"/>
      <c r="FR843" s="240"/>
      <c r="FS843" s="240"/>
      <c r="FT843" s="240"/>
      <c r="FU843" s="240"/>
      <c r="FV843" s="240"/>
      <c r="FW843" s="240"/>
    </row>
    <row r="844" spans="1:179" s="183" customFormat="1" ht="15.75">
      <c r="A844" s="6"/>
      <c r="B844" s="6"/>
      <c r="C844" s="6"/>
      <c r="D844" s="6"/>
      <c r="E844" s="238"/>
      <c r="F844" s="238"/>
      <c r="FC844" s="243"/>
      <c r="FD844" s="240"/>
      <c r="FE844" s="240"/>
      <c r="FF844" s="240"/>
      <c r="FH844" s="240"/>
      <c r="FI844" s="240"/>
      <c r="FJ844" s="240"/>
      <c r="FK844" s="240"/>
      <c r="FL844" s="240"/>
      <c r="FM844" s="240"/>
      <c r="FN844" s="240"/>
      <c r="FO844" s="240"/>
      <c r="FP844" s="240"/>
      <c r="FQ844" s="240"/>
      <c r="FR844" s="240"/>
      <c r="FS844" s="240"/>
      <c r="FT844" s="240"/>
      <c r="FU844" s="240"/>
      <c r="FV844" s="240"/>
      <c r="FW844" s="240"/>
    </row>
    <row r="845" spans="1:179" s="183" customFormat="1" ht="15.75">
      <c r="A845" s="6"/>
      <c r="B845" s="6"/>
      <c r="C845" s="6"/>
      <c r="D845" s="6"/>
      <c r="E845" s="238"/>
      <c r="F845" s="238"/>
      <c r="FC845" s="243"/>
      <c r="FD845" s="240"/>
      <c r="FE845" s="240"/>
      <c r="FF845" s="240"/>
      <c r="FH845" s="240"/>
      <c r="FI845" s="240"/>
      <c r="FJ845" s="240"/>
      <c r="FK845" s="240"/>
      <c r="FL845" s="240"/>
      <c r="FM845" s="240"/>
      <c r="FN845" s="240"/>
      <c r="FO845" s="240"/>
      <c r="FP845" s="240"/>
      <c r="FQ845" s="240"/>
      <c r="FR845" s="240"/>
      <c r="FS845" s="240"/>
      <c r="FT845" s="240"/>
      <c r="FU845" s="240"/>
      <c r="FV845" s="240"/>
      <c r="FW845" s="240"/>
    </row>
    <row r="846" spans="1:179" s="183" customFormat="1" ht="15.75">
      <c r="A846" s="6"/>
      <c r="B846" s="6"/>
      <c r="C846" s="6"/>
      <c r="D846" s="6"/>
      <c r="E846" s="238"/>
      <c r="F846" s="238"/>
      <c r="FC846" s="243"/>
      <c r="FD846" s="240"/>
      <c r="FE846" s="240"/>
      <c r="FF846" s="240"/>
      <c r="FH846" s="240"/>
      <c r="FI846" s="240"/>
      <c r="FJ846" s="240"/>
      <c r="FK846" s="240"/>
      <c r="FL846" s="240"/>
      <c r="FM846" s="240"/>
      <c r="FN846" s="240"/>
      <c r="FO846" s="240"/>
      <c r="FP846" s="240"/>
      <c r="FQ846" s="240"/>
      <c r="FR846" s="240"/>
      <c r="FS846" s="240"/>
      <c r="FT846" s="240"/>
      <c r="FU846" s="240"/>
      <c r="FV846" s="240"/>
      <c r="FW846" s="240"/>
    </row>
    <row r="847" spans="1:179" s="183" customFormat="1" ht="15.75">
      <c r="A847" s="6"/>
      <c r="B847" s="6"/>
      <c r="C847" s="6"/>
      <c r="D847" s="6"/>
      <c r="E847" s="238"/>
      <c r="F847" s="238"/>
      <c r="FC847" s="243"/>
      <c r="FD847" s="240"/>
      <c r="FE847" s="240"/>
      <c r="FF847" s="240"/>
      <c r="FH847" s="240"/>
      <c r="FI847" s="240"/>
      <c r="FJ847" s="240"/>
      <c r="FK847" s="240"/>
      <c r="FL847" s="240"/>
      <c r="FM847" s="240"/>
      <c r="FN847" s="240"/>
      <c r="FO847" s="240"/>
      <c r="FP847" s="240"/>
      <c r="FQ847" s="240"/>
      <c r="FR847" s="240"/>
      <c r="FS847" s="240"/>
      <c r="FT847" s="240"/>
      <c r="FU847" s="240"/>
      <c r="FV847" s="240"/>
      <c r="FW847" s="240"/>
    </row>
    <row r="848" spans="1:179" s="183" customFormat="1" ht="15.75">
      <c r="A848" s="6"/>
      <c r="B848" s="6"/>
      <c r="C848" s="6"/>
      <c r="D848" s="6"/>
      <c r="E848" s="238"/>
      <c r="F848" s="238"/>
      <c r="FC848" s="243"/>
      <c r="FD848" s="240"/>
      <c r="FE848" s="240"/>
      <c r="FF848" s="240"/>
      <c r="FH848" s="240"/>
      <c r="FI848" s="240"/>
      <c r="FJ848" s="240"/>
      <c r="FK848" s="240"/>
      <c r="FL848" s="240"/>
      <c r="FM848" s="240"/>
      <c r="FN848" s="240"/>
      <c r="FO848" s="240"/>
      <c r="FP848" s="240"/>
      <c r="FQ848" s="240"/>
      <c r="FR848" s="240"/>
      <c r="FS848" s="240"/>
      <c r="FT848" s="240"/>
      <c r="FU848" s="240"/>
      <c r="FV848" s="240"/>
      <c r="FW848" s="240"/>
    </row>
    <row r="849" spans="1:179" s="183" customFormat="1" ht="15.75">
      <c r="A849" s="6"/>
      <c r="B849" s="6"/>
      <c r="C849" s="6"/>
      <c r="D849" s="6"/>
      <c r="E849" s="238"/>
      <c r="F849" s="238"/>
      <c r="FC849" s="243"/>
      <c r="FD849" s="240"/>
      <c r="FE849" s="240"/>
      <c r="FF849" s="240"/>
      <c r="FH849" s="240"/>
      <c r="FI849" s="240"/>
      <c r="FJ849" s="240"/>
      <c r="FK849" s="240"/>
      <c r="FL849" s="240"/>
      <c r="FM849" s="240"/>
      <c r="FN849" s="240"/>
      <c r="FO849" s="240"/>
      <c r="FP849" s="240"/>
      <c r="FQ849" s="240"/>
      <c r="FR849" s="240"/>
      <c r="FS849" s="240"/>
      <c r="FT849" s="240"/>
      <c r="FU849" s="240"/>
      <c r="FV849" s="240"/>
      <c r="FW849" s="240"/>
    </row>
    <row r="850" spans="1:179" s="183" customFormat="1" ht="15.75">
      <c r="A850" s="6"/>
      <c r="B850" s="6"/>
      <c r="C850" s="6"/>
      <c r="D850" s="6"/>
      <c r="E850" s="238"/>
      <c r="F850" s="238"/>
      <c r="FC850" s="243"/>
      <c r="FD850" s="240"/>
      <c r="FE850" s="240"/>
      <c r="FF850" s="240"/>
      <c r="FH850" s="240"/>
      <c r="FI850" s="240"/>
      <c r="FJ850" s="240"/>
      <c r="FK850" s="240"/>
      <c r="FL850" s="240"/>
      <c r="FM850" s="240"/>
      <c r="FN850" s="240"/>
      <c r="FO850" s="240"/>
      <c r="FP850" s="240"/>
      <c r="FQ850" s="240"/>
      <c r="FR850" s="240"/>
      <c r="FS850" s="240"/>
      <c r="FT850" s="240"/>
      <c r="FU850" s="240"/>
      <c r="FV850" s="240"/>
      <c r="FW850" s="240"/>
    </row>
    <row r="851" spans="1:179" s="183" customFormat="1" ht="15.75">
      <c r="A851" s="6"/>
      <c r="B851" s="6"/>
      <c r="C851" s="6"/>
      <c r="D851" s="6"/>
      <c r="E851" s="238"/>
      <c r="F851" s="238"/>
      <c r="FC851" s="243"/>
      <c r="FD851" s="240"/>
      <c r="FE851" s="240"/>
      <c r="FF851" s="240"/>
      <c r="FH851" s="240"/>
      <c r="FI851" s="240"/>
      <c r="FJ851" s="240"/>
      <c r="FK851" s="240"/>
      <c r="FL851" s="240"/>
      <c r="FM851" s="240"/>
      <c r="FN851" s="240"/>
      <c r="FO851" s="240"/>
      <c r="FP851" s="240"/>
      <c r="FQ851" s="240"/>
      <c r="FR851" s="240"/>
      <c r="FS851" s="240"/>
      <c r="FT851" s="240"/>
      <c r="FU851" s="240"/>
      <c r="FV851" s="240"/>
      <c r="FW851" s="240"/>
    </row>
    <row r="852" spans="1:179" s="183" customFormat="1" ht="15.75">
      <c r="A852" s="6"/>
      <c r="B852" s="6"/>
      <c r="C852" s="6"/>
      <c r="D852" s="6"/>
      <c r="E852" s="238"/>
      <c r="F852" s="238"/>
      <c r="FC852" s="243"/>
      <c r="FD852" s="240"/>
      <c r="FE852" s="240"/>
      <c r="FF852" s="240"/>
      <c r="FH852" s="240"/>
      <c r="FI852" s="240"/>
      <c r="FJ852" s="240"/>
      <c r="FK852" s="240"/>
      <c r="FL852" s="240"/>
      <c r="FM852" s="240"/>
      <c r="FN852" s="240"/>
      <c r="FO852" s="240"/>
      <c r="FP852" s="240"/>
      <c r="FQ852" s="240"/>
      <c r="FR852" s="240"/>
      <c r="FS852" s="240"/>
      <c r="FT852" s="240"/>
      <c r="FU852" s="240"/>
      <c r="FV852" s="240"/>
      <c r="FW852" s="240"/>
    </row>
    <row r="853" spans="1:179" s="183" customFormat="1" ht="15.75">
      <c r="A853" s="6"/>
      <c r="B853" s="6"/>
      <c r="C853" s="6"/>
      <c r="D853" s="6"/>
      <c r="E853" s="238"/>
      <c r="F853" s="238"/>
      <c r="FC853" s="243"/>
      <c r="FD853" s="240"/>
      <c r="FE853" s="240"/>
      <c r="FF853" s="240"/>
      <c r="FH853" s="240"/>
      <c r="FI853" s="240"/>
      <c r="FJ853" s="240"/>
      <c r="FK853" s="240"/>
      <c r="FL853" s="240"/>
      <c r="FM853" s="240"/>
      <c r="FN853" s="240"/>
      <c r="FO853" s="240"/>
      <c r="FP853" s="240"/>
      <c r="FQ853" s="240"/>
      <c r="FR853" s="240"/>
      <c r="FS853" s="240"/>
      <c r="FT853" s="240"/>
      <c r="FU853" s="240"/>
      <c r="FV853" s="240"/>
      <c r="FW853" s="240"/>
    </row>
    <row r="854" spans="1:179" s="183" customFormat="1" ht="15.75">
      <c r="A854" s="6"/>
      <c r="B854" s="6"/>
      <c r="C854" s="6"/>
      <c r="D854" s="6"/>
      <c r="E854" s="238"/>
      <c r="F854" s="238"/>
      <c r="FC854" s="243"/>
      <c r="FD854" s="240"/>
      <c r="FE854" s="240"/>
      <c r="FF854" s="240"/>
      <c r="FH854" s="240"/>
      <c r="FI854" s="240"/>
      <c r="FJ854" s="240"/>
      <c r="FK854" s="240"/>
      <c r="FL854" s="240"/>
      <c r="FM854" s="240"/>
      <c r="FN854" s="240"/>
      <c r="FO854" s="240"/>
      <c r="FP854" s="240"/>
      <c r="FQ854" s="240"/>
      <c r="FR854" s="240"/>
      <c r="FS854" s="240"/>
      <c r="FT854" s="240"/>
      <c r="FU854" s="240"/>
      <c r="FV854" s="240"/>
      <c r="FW854" s="240"/>
    </row>
    <row r="855" spans="1:179" s="183" customFormat="1" ht="15.75">
      <c r="A855" s="6"/>
      <c r="B855" s="6"/>
      <c r="C855" s="6"/>
      <c r="D855" s="6"/>
      <c r="E855" s="238"/>
      <c r="F855" s="238"/>
      <c r="FC855" s="243"/>
      <c r="FD855" s="240"/>
      <c r="FE855" s="240"/>
      <c r="FF855" s="240"/>
      <c r="FH855" s="240"/>
      <c r="FI855" s="240"/>
      <c r="FJ855" s="240"/>
      <c r="FK855" s="240"/>
      <c r="FL855" s="240"/>
      <c r="FM855" s="240"/>
      <c r="FN855" s="240"/>
      <c r="FO855" s="240"/>
      <c r="FP855" s="240"/>
      <c r="FQ855" s="240"/>
      <c r="FR855" s="240"/>
      <c r="FS855" s="240"/>
      <c r="FT855" s="240"/>
      <c r="FU855" s="240"/>
      <c r="FV855" s="240"/>
      <c r="FW855" s="240"/>
    </row>
    <row r="856" spans="1:179" s="183" customFormat="1" ht="15.75">
      <c r="A856" s="6"/>
      <c r="B856" s="6"/>
      <c r="C856" s="6"/>
      <c r="D856" s="6"/>
      <c r="E856" s="238"/>
      <c r="F856" s="238"/>
      <c r="FC856" s="243"/>
      <c r="FD856" s="240"/>
      <c r="FE856" s="240"/>
      <c r="FF856" s="240"/>
      <c r="FH856" s="240"/>
      <c r="FI856" s="240"/>
      <c r="FJ856" s="240"/>
      <c r="FK856" s="240"/>
      <c r="FL856" s="240"/>
      <c r="FM856" s="240"/>
      <c r="FN856" s="240"/>
      <c r="FO856" s="240"/>
      <c r="FP856" s="240"/>
      <c r="FQ856" s="240"/>
      <c r="FR856" s="240"/>
      <c r="FS856" s="240"/>
      <c r="FT856" s="240"/>
      <c r="FU856" s="240"/>
      <c r="FV856" s="240"/>
      <c r="FW856" s="240"/>
    </row>
    <row r="857" spans="1:179" s="183" customFormat="1" ht="15.75">
      <c r="A857" s="6"/>
      <c r="B857" s="6"/>
      <c r="C857" s="6"/>
      <c r="D857" s="6"/>
      <c r="E857" s="238"/>
      <c r="F857" s="238"/>
      <c r="FC857" s="243"/>
      <c r="FD857" s="240"/>
      <c r="FE857" s="240"/>
      <c r="FF857" s="240"/>
      <c r="FH857" s="240"/>
      <c r="FI857" s="240"/>
      <c r="FJ857" s="240"/>
      <c r="FK857" s="240"/>
      <c r="FL857" s="240"/>
      <c r="FM857" s="240"/>
      <c r="FN857" s="240"/>
      <c r="FO857" s="240"/>
      <c r="FP857" s="240"/>
      <c r="FQ857" s="240"/>
      <c r="FR857" s="240"/>
      <c r="FS857" s="240"/>
      <c r="FT857" s="240"/>
      <c r="FU857" s="240"/>
      <c r="FV857" s="240"/>
      <c r="FW857" s="240"/>
    </row>
    <row r="858" spans="1:179" s="183" customFormat="1" ht="15.75">
      <c r="A858" s="6"/>
      <c r="B858" s="6"/>
      <c r="C858" s="6"/>
      <c r="D858" s="6"/>
      <c r="E858" s="238"/>
      <c r="F858" s="238"/>
      <c r="FC858" s="243"/>
      <c r="FD858" s="240"/>
      <c r="FE858" s="240"/>
      <c r="FF858" s="240"/>
      <c r="FH858" s="240"/>
      <c r="FI858" s="240"/>
      <c r="FJ858" s="240"/>
      <c r="FK858" s="240"/>
      <c r="FL858" s="240"/>
      <c r="FM858" s="240"/>
      <c r="FN858" s="240"/>
      <c r="FO858" s="240"/>
      <c r="FP858" s="240"/>
      <c r="FQ858" s="240"/>
      <c r="FR858" s="240"/>
      <c r="FS858" s="240"/>
      <c r="FT858" s="240"/>
      <c r="FU858" s="240"/>
      <c r="FV858" s="240"/>
      <c r="FW858" s="240"/>
    </row>
    <row r="859" spans="1:179" s="183" customFormat="1" ht="15.75">
      <c r="A859" s="6"/>
      <c r="B859" s="6"/>
      <c r="C859" s="6"/>
      <c r="D859" s="6"/>
      <c r="E859" s="238"/>
      <c r="F859" s="238"/>
      <c r="FC859" s="243"/>
      <c r="FD859" s="240"/>
      <c r="FE859" s="240"/>
      <c r="FF859" s="240"/>
      <c r="FH859" s="240"/>
      <c r="FI859" s="240"/>
      <c r="FJ859" s="240"/>
      <c r="FK859" s="240"/>
      <c r="FL859" s="240"/>
      <c r="FM859" s="240"/>
      <c r="FN859" s="240"/>
      <c r="FO859" s="240"/>
      <c r="FP859" s="240"/>
      <c r="FQ859" s="240"/>
      <c r="FR859" s="240"/>
      <c r="FS859" s="240"/>
      <c r="FT859" s="240"/>
      <c r="FU859" s="240"/>
      <c r="FV859" s="240"/>
      <c r="FW859" s="240"/>
    </row>
    <row r="860" spans="1:179" s="183" customFormat="1" ht="15.75">
      <c r="A860" s="6"/>
      <c r="B860" s="6"/>
      <c r="C860" s="6"/>
      <c r="D860" s="6"/>
      <c r="E860" s="238"/>
      <c r="F860" s="238"/>
      <c r="FC860" s="243"/>
      <c r="FD860" s="240"/>
      <c r="FE860" s="240"/>
      <c r="FF860" s="240"/>
      <c r="FH860" s="240"/>
      <c r="FI860" s="240"/>
      <c r="FJ860" s="240"/>
      <c r="FK860" s="240"/>
      <c r="FL860" s="240"/>
      <c r="FM860" s="240"/>
      <c r="FN860" s="240"/>
      <c r="FO860" s="240"/>
      <c r="FP860" s="240"/>
      <c r="FQ860" s="240"/>
      <c r="FR860" s="240"/>
      <c r="FS860" s="240"/>
      <c r="FT860" s="240"/>
      <c r="FU860" s="240"/>
      <c r="FV860" s="240"/>
      <c r="FW860" s="240"/>
    </row>
    <row r="861" spans="1:179" s="183" customFormat="1" ht="15.75">
      <c r="A861" s="6"/>
      <c r="B861" s="6"/>
      <c r="C861" s="6"/>
      <c r="D861" s="6"/>
      <c r="E861" s="238"/>
      <c r="F861" s="238"/>
      <c r="FC861" s="243"/>
      <c r="FD861" s="240"/>
      <c r="FE861" s="240"/>
      <c r="FF861" s="240"/>
      <c r="FH861" s="240"/>
      <c r="FI861" s="240"/>
      <c r="FJ861" s="240"/>
      <c r="FK861" s="240"/>
      <c r="FL861" s="240"/>
      <c r="FM861" s="240"/>
      <c r="FN861" s="240"/>
      <c r="FO861" s="240"/>
      <c r="FP861" s="240"/>
      <c r="FQ861" s="240"/>
      <c r="FR861" s="240"/>
      <c r="FS861" s="240"/>
      <c r="FT861" s="240"/>
      <c r="FU861" s="240"/>
      <c r="FV861" s="240"/>
      <c r="FW861" s="240"/>
    </row>
    <row r="862" spans="1:179" s="183" customFormat="1" ht="15.75">
      <c r="A862" s="6"/>
      <c r="B862" s="6"/>
      <c r="C862" s="6"/>
      <c r="D862" s="6"/>
      <c r="E862" s="238"/>
      <c r="F862" s="238"/>
      <c r="FC862" s="243"/>
      <c r="FD862" s="240"/>
      <c r="FE862" s="240"/>
      <c r="FF862" s="240"/>
      <c r="FH862" s="240"/>
      <c r="FI862" s="240"/>
      <c r="FJ862" s="240"/>
      <c r="FK862" s="240"/>
      <c r="FL862" s="240"/>
      <c r="FM862" s="240"/>
      <c r="FN862" s="240"/>
      <c r="FO862" s="240"/>
      <c r="FP862" s="240"/>
      <c r="FQ862" s="240"/>
      <c r="FR862" s="240"/>
      <c r="FS862" s="240"/>
      <c r="FT862" s="240"/>
      <c r="FU862" s="240"/>
      <c r="FV862" s="240"/>
      <c r="FW862" s="240"/>
    </row>
    <row r="863" spans="1:179" s="183" customFormat="1" ht="15.75">
      <c r="A863" s="6"/>
      <c r="B863" s="6"/>
      <c r="C863" s="6"/>
      <c r="D863" s="6"/>
      <c r="E863" s="238"/>
      <c r="F863" s="238"/>
      <c r="FC863" s="243"/>
      <c r="FD863" s="240"/>
      <c r="FE863" s="240"/>
      <c r="FF863" s="240"/>
      <c r="FH863" s="240"/>
      <c r="FI863" s="240"/>
      <c r="FJ863" s="240"/>
      <c r="FK863" s="240"/>
      <c r="FL863" s="240"/>
      <c r="FM863" s="240"/>
      <c r="FN863" s="240"/>
      <c r="FO863" s="240"/>
      <c r="FP863" s="240"/>
      <c r="FQ863" s="240"/>
      <c r="FR863" s="240"/>
      <c r="FS863" s="240"/>
      <c r="FT863" s="240"/>
      <c r="FU863" s="240"/>
      <c r="FV863" s="240"/>
      <c r="FW863" s="240"/>
    </row>
    <row r="864" spans="1:179" s="183" customFormat="1" ht="15.75">
      <c r="A864" s="6"/>
      <c r="B864" s="6"/>
      <c r="C864" s="6"/>
      <c r="D864" s="6"/>
      <c r="E864" s="238"/>
      <c r="F864" s="238"/>
      <c r="FC864" s="243"/>
      <c r="FD864" s="240"/>
      <c r="FE864" s="240"/>
      <c r="FF864" s="240"/>
      <c r="FH864" s="240"/>
      <c r="FI864" s="240"/>
      <c r="FJ864" s="240"/>
      <c r="FK864" s="240"/>
      <c r="FL864" s="240"/>
      <c r="FM864" s="240"/>
      <c r="FN864" s="240"/>
      <c r="FO864" s="240"/>
      <c r="FP864" s="240"/>
      <c r="FQ864" s="240"/>
      <c r="FR864" s="240"/>
      <c r="FS864" s="240"/>
      <c r="FT864" s="240"/>
      <c r="FU864" s="240"/>
      <c r="FV864" s="240"/>
      <c r="FW864" s="240"/>
    </row>
    <row r="865" spans="1:179" s="183" customFormat="1" ht="15.75">
      <c r="A865" s="6"/>
      <c r="B865" s="6"/>
      <c r="C865" s="6"/>
      <c r="D865" s="6"/>
      <c r="E865" s="238"/>
      <c r="F865" s="238"/>
      <c r="FC865" s="243"/>
      <c r="FD865" s="240"/>
      <c r="FE865" s="240"/>
      <c r="FF865" s="240"/>
      <c r="FH865" s="240"/>
      <c r="FI865" s="240"/>
      <c r="FJ865" s="240"/>
      <c r="FK865" s="240"/>
      <c r="FL865" s="240"/>
      <c r="FM865" s="240"/>
      <c r="FN865" s="240"/>
      <c r="FO865" s="240"/>
      <c r="FP865" s="240"/>
      <c r="FQ865" s="240"/>
      <c r="FR865" s="240"/>
      <c r="FS865" s="240"/>
      <c r="FT865" s="240"/>
      <c r="FU865" s="240"/>
      <c r="FV865" s="240"/>
      <c r="FW865" s="240"/>
    </row>
    <row r="866" spans="1:179" s="183" customFormat="1" ht="15.75">
      <c r="A866" s="6"/>
      <c r="B866" s="6"/>
      <c r="C866" s="6"/>
      <c r="D866" s="6"/>
      <c r="E866" s="238"/>
      <c r="F866" s="238"/>
      <c r="FC866" s="243"/>
      <c r="FD866" s="240"/>
      <c r="FE866" s="240"/>
      <c r="FF866" s="240"/>
      <c r="FH866" s="240"/>
      <c r="FI866" s="240"/>
      <c r="FJ866" s="240"/>
      <c r="FK866" s="240"/>
      <c r="FL866" s="240"/>
      <c r="FM866" s="240"/>
      <c r="FN866" s="240"/>
      <c r="FO866" s="240"/>
      <c r="FP866" s="240"/>
      <c r="FQ866" s="240"/>
      <c r="FR866" s="240"/>
      <c r="FS866" s="240"/>
      <c r="FT866" s="240"/>
      <c r="FU866" s="240"/>
      <c r="FV866" s="240"/>
      <c r="FW866" s="240"/>
    </row>
    <row r="867" spans="1:179" s="183" customFormat="1" ht="15.75">
      <c r="A867" s="6"/>
      <c r="B867" s="6"/>
      <c r="C867" s="6"/>
      <c r="D867" s="6"/>
      <c r="E867" s="238"/>
      <c r="F867" s="238"/>
      <c r="FC867" s="243"/>
      <c r="FD867" s="240"/>
      <c r="FE867" s="240"/>
      <c r="FF867" s="240"/>
      <c r="FH867" s="240"/>
      <c r="FI867" s="240"/>
      <c r="FJ867" s="240"/>
      <c r="FK867" s="240"/>
      <c r="FL867" s="240"/>
      <c r="FM867" s="240"/>
      <c r="FN867" s="240"/>
      <c r="FO867" s="240"/>
      <c r="FP867" s="240"/>
      <c r="FQ867" s="240"/>
      <c r="FR867" s="240"/>
      <c r="FS867" s="240"/>
      <c r="FT867" s="240"/>
      <c r="FU867" s="240"/>
      <c r="FV867" s="240"/>
      <c r="FW867" s="240"/>
    </row>
    <row r="868" spans="1:179" s="183" customFormat="1" ht="15.75">
      <c r="A868" s="6"/>
      <c r="B868" s="6"/>
      <c r="C868" s="6"/>
      <c r="D868" s="6"/>
      <c r="E868" s="238"/>
      <c r="F868" s="238"/>
      <c r="FC868" s="243"/>
      <c r="FD868" s="240"/>
      <c r="FE868" s="240"/>
      <c r="FF868" s="240"/>
      <c r="FH868" s="240"/>
      <c r="FI868" s="240"/>
      <c r="FJ868" s="240"/>
      <c r="FK868" s="240"/>
      <c r="FL868" s="240"/>
      <c r="FM868" s="240"/>
      <c r="FN868" s="240"/>
      <c r="FO868" s="240"/>
      <c r="FP868" s="240"/>
      <c r="FQ868" s="240"/>
      <c r="FR868" s="240"/>
      <c r="FS868" s="240"/>
      <c r="FT868" s="240"/>
      <c r="FU868" s="240"/>
      <c r="FV868" s="240"/>
      <c r="FW868" s="240"/>
    </row>
    <row r="869" spans="1:179" s="183" customFormat="1" ht="15.75">
      <c r="A869" s="6"/>
      <c r="B869" s="6"/>
      <c r="C869" s="6"/>
      <c r="D869" s="6"/>
      <c r="E869" s="238"/>
      <c r="F869" s="238"/>
      <c r="FC869" s="243"/>
      <c r="FD869" s="240"/>
      <c r="FE869" s="240"/>
      <c r="FF869" s="240"/>
      <c r="FH869" s="240"/>
      <c r="FI869" s="240"/>
      <c r="FJ869" s="240"/>
      <c r="FK869" s="240"/>
      <c r="FL869" s="240"/>
      <c r="FM869" s="240"/>
      <c r="FN869" s="240"/>
      <c r="FO869" s="240"/>
      <c r="FP869" s="240"/>
      <c r="FQ869" s="240"/>
      <c r="FR869" s="240"/>
      <c r="FS869" s="240"/>
      <c r="FT869" s="240"/>
      <c r="FU869" s="240"/>
      <c r="FV869" s="240"/>
      <c r="FW869" s="240"/>
    </row>
    <row r="870" spans="1:179" s="183" customFormat="1" ht="15.75">
      <c r="A870" s="6"/>
      <c r="B870" s="6"/>
      <c r="C870" s="6"/>
      <c r="D870" s="6"/>
      <c r="E870" s="238"/>
      <c r="F870" s="238"/>
      <c r="FC870" s="243"/>
      <c r="FD870" s="240"/>
      <c r="FE870" s="240"/>
      <c r="FF870" s="240"/>
      <c r="FH870" s="240"/>
      <c r="FI870" s="240"/>
      <c r="FJ870" s="240"/>
      <c r="FK870" s="240"/>
      <c r="FL870" s="240"/>
      <c r="FM870" s="240"/>
      <c r="FN870" s="240"/>
      <c r="FO870" s="240"/>
      <c r="FP870" s="240"/>
      <c r="FQ870" s="240"/>
      <c r="FR870" s="240"/>
      <c r="FS870" s="240"/>
      <c r="FT870" s="240"/>
      <c r="FU870" s="240"/>
      <c r="FV870" s="240"/>
      <c r="FW870" s="240"/>
    </row>
    <row r="871" spans="1:179" s="183" customFormat="1" ht="15.75">
      <c r="A871" s="6"/>
      <c r="B871" s="6"/>
      <c r="C871" s="6"/>
      <c r="D871" s="6"/>
      <c r="E871" s="238"/>
      <c r="F871" s="238"/>
      <c r="FC871" s="243"/>
      <c r="FD871" s="240"/>
      <c r="FE871" s="240"/>
      <c r="FF871" s="240"/>
      <c r="FH871" s="240"/>
      <c r="FI871" s="240"/>
      <c r="FJ871" s="240"/>
      <c r="FK871" s="240"/>
      <c r="FL871" s="240"/>
      <c r="FM871" s="240"/>
      <c r="FN871" s="240"/>
      <c r="FO871" s="240"/>
      <c r="FP871" s="240"/>
      <c r="FQ871" s="240"/>
      <c r="FR871" s="240"/>
      <c r="FS871" s="240"/>
      <c r="FT871" s="240"/>
      <c r="FU871" s="240"/>
      <c r="FV871" s="240"/>
      <c r="FW871" s="240"/>
    </row>
    <row r="872" spans="1:179" s="183" customFormat="1" ht="15.75">
      <c r="A872" s="6"/>
      <c r="B872" s="6"/>
      <c r="C872" s="6"/>
      <c r="D872" s="6"/>
      <c r="E872" s="238"/>
      <c r="F872" s="238"/>
      <c r="FC872" s="243"/>
      <c r="FD872" s="240"/>
      <c r="FE872" s="240"/>
      <c r="FF872" s="240"/>
      <c r="FH872" s="240"/>
      <c r="FI872" s="240"/>
      <c r="FJ872" s="240"/>
      <c r="FK872" s="240"/>
      <c r="FL872" s="240"/>
      <c r="FM872" s="240"/>
      <c r="FN872" s="240"/>
      <c r="FO872" s="240"/>
      <c r="FP872" s="240"/>
      <c r="FQ872" s="240"/>
      <c r="FR872" s="240"/>
      <c r="FS872" s="240"/>
      <c r="FT872" s="240"/>
      <c r="FU872" s="240"/>
      <c r="FV872" s="240"/>
      <c r="FW872" s="240"/>
    </row>
    <row r="873" spans="1:179" s="183" customFormat="1" ht="15.75">
      <c r="A873" s="6"/>
      <c r="B873" s="6"/>
      <c r="C873" s="6"/>
      <c r="D873" s="6"/>
      <c r="E873" s="238"/>
      <c r="F873" s="238"/>
      <c r="FC873" s="243"/>
      <c r="FD873" s="240"/>
      <c r="FE873" s="240"/>
      <c r="FF873" s="240"/>
      <c r="FH873" s="240"/>
      <c r="FI873" s="240"/>
      <c r="FJ873" s="240"/>
      <c r="FK873" s="240"/>
      <c r="FL873" s="240"/>
      <c r="FM873" s="240"/>
      <c r="FN873" s="240"/>
      <c r="FO873" s="240"/>
      <c r="FP873" s="240"/>
      <c r="FQ873" s="240"/>
      <c r="FR873" s="240"/>
      <c r="FS873" s="240"/>
      <c r="FT873" s="240"/>
      <c r="FU873" s="240"/>
      <c r="FV873" s="240"/>
      <c r="FW873" s="240"/>
    </row>
    <row r="874" spans="1:179" s="183" customFormat="1" ht="15.75">
      <c r="A874" s="6"/>
      <c r="B874" s="6"/>
      <c r="C874" s="6"/>
      <c r="D874" s="6"/>
      <c r="E874" s="238"/>
      <c r="F874" s="238"/>
      <c r="FC874" s="243"/>
      <c r="FD874" s="240"/>
      <c r="FE874" s="240"/>
      <c r="FF874" s="240"/>
      <c r="FH874" s="240"/>
      <c r="FI874" s="240"/>
      <c r="FJ874" s="240"/>
      <c r="FK874" s="240"/>
      <c r="FL874" s="240"/>
      <c r="FM874" s="240"/>
      <c r="FN874" s="240"/>
      <c r="FO874" s="240"/>
      <c r="FP874" s="240"/>
      <c r="FQ874" s="240"/>
      <c r="FR874" s="240"/>
      <c r="FS874" s="240"/>
      <c r="FT874" s="240"/>
      <c r="FU874" s="240"/>
      <c r="FV874" s="240"/>
      <c r="FW874" s="240"/>
    </row>
    <row r="875" spans="1:179" s="183" customFormat="1" ht="15.75">
      <c r="A875" s="6"/>
      <c r="B875" s="6"/>
      <c r="C875" s="6"/>
      <c r="D875" s="6"/>
      <c r="E875" s="238"/>
      <c r="F875" s="238"/>
      <c r="FC875" s="243"/>
      <c r="FD875" s="240"/>
      <c r="FE875" s="240"/>
      <c r="FF875" s="240"/>
      <c r="FH875" s="240"/>
      <c r="FI875" s="240"/>
      <c r="FJ875" s="240"/>
      <c r="FK875" s="240"/>
      <c r="FL875" s="240"/>
      <c r="FM875" s="240"/>
      <c r="FN875" s="240"/>
      <c r="FO875" s="240"/>
      <c r="FP875" s="240"/>
      <c r="FQ875" s="240"/>
      <c r="FR875" s="240"/>
      <c r="FS875" s="240"/>
      <c r="FT875" s="240"/>
      <c r="FU875" s="240"/>
      <c r="FV875" s="240"/>
      <c r="FW875" s="240"/>
    </row>
    <row r="876" spans="1:179" s="183" customFormat="1" ht="15.75">
      <c r="A876" s="6"/>
      <c r="B876" s="6"/>
      <c r="C876" s="6"/>
      <c r="D876" s="6"/>
      <c r="E876" s="238"/>
      <c r="F876" s="238"/>
      <c r="FC876" s="243"/>
      <c r="FD876" s="240"/>
      <c r="FE876" s="240"/>
      <c r="FF876" s="240"/>
      <c r="FH876" s="240"/>
      <c r="FI876" s="240"/>
      <c r="FJ876" s="240"/>
      <c r="FK876" s="240"/>
      <c r="FL876" s="240"/>
      <c r="FM876" s="240"/>
      <c r="FN876" s="240"/>
      <c r="FO876" s="240"/>
      <c r="FP876" s="240"/>
      <c r="FQ876" s="240"/>
      <c r="FR876" s="240"/>
      <c r="FS876" s="240"/>
      <c r="FT876" s="240"/>
      <c r="FU876" s="240"/>
      <c r="FV876" s="240"/>
      <c r="FW876" s="240"/>
    </row>
    <row r="877" spans="1:179" s="183" customFormat="1" ht="15.75">
      <c r="A877" s="6"/>
      <c r="B877" s="6"/>
      <c r="C877" s="6"/>
      <c r="D877" s="6"/>
      <c r="E877" s="238"/>
      <c r="F877" s="238"/>
      <c r="FC877" s="243"/>
      <c r="FD877" s="240"/>
      <c r="FE877" s="240"/>
      <c r="FF877" s="240"/>
      <c r="FH877" s="240"/>
      <c r="FI877" s="240"/>
      <c r="FJ877" s="240"/>
      <c r="FK877" s="240"/>
      <c r="FL877" s="240"/>
      <c r="FM877" s="240"/>
      <c r="FN877" s="240"/>
      <c r="FO877" s="240"/>
      <c r="FP877" s="240"/>
      <c r="FQ877" s="240"/>
      <c r="FR877" s="240"/>
      <c r="FS877" s="240"/>
      <c r="FT877" s="240"/>
      <c r="FU877" s="240"/>
      <c r="FV877" s="240"/>
      <c r="FW877" s="240"/>
    </row>
    <row r="878" spans="1:179" s="183" customFormat="1" ht="15.75">
      <c r="A878" s="6"/>
      <c r="B878" s="6"/>
      <c r="C878" s="6"/>
      <c r="D878" s="6"/>
      <c r="E878" s="238"/>
      <c r="F878" s="238"/>
      <c r="FC878" s="243"/>
      <c r="FD878" s="240"/>
      <c r="FE878" s="240"/>
      <c r="FF878" s="240"/>
      <c r="FH878" s="240"/>
      <c r="FI878" s="240"/>
      <c r="FJ878" s="240"/>
      <c r="FK878" s="240"/>
      <c r="FL878" s="240"/>
      <c r="FM878" s="240"/>
      <c r="FN878" s="240"/>
      <c r="FO878" s="240"/>
      <c r="FP878" s="240"/>
      <c r="FQ878" s="240"/>
      <c r="FR878" s="240"/>
      <c r="FS878" s="240"/>
      <c r="FT878" s="240"/>
      <c r="FU878" s="240"/>
      <c r="FV878" s="240"/>
      <c r="FW878" s="240"/>
    </row>
    <row r="879" spans="1:179" s="183" customFormat="1" ht="15.75">
      <c r="A879" s="6"/>
      <c r="B879" s="6"/>
      <c r="C879" s="6"/>
      <c r="D879" s="6"/>
      <c r="E879" s="238"/>
      <c r="F879" s="238"/>
      <c r="FC879" s="243"/>
      <c r="FD879" s="240"/>
      <c r="FE879" s="240"/>
      <c r="FF879" s="240"/>
      <c r="FH879" s="240"/>
      <c r="FI879" s="240"/>
      <c r="FJ879" s="240"/>
      <c r="FK879" s="240"/>
      <c r="FL879" s="240"/>
      <c r="FM879" s="240"/>
      <c r="FN879" s="240"/>
      <c r="FO879" s="240"/>
      <c r="FP879" s="240"/>
      <c r="FQ879" s="240"/>
      <c r="FR879" s="240"/>
      <c r="FS879" s="240"/>
      <c r="FT879" s="240"/>
      <c r="FU879" s="240"/>
      <c r="FV879" s="240"/>
      <c r="FW879" s="240"/>
    </row>
    <row r="880" spans="1:179" s="183" customFormat="1" ht="15.75">
      <c r="A880" s="6"/>
      <c r="B880" s="6"/>
      <c r="C880" s="6"/>
      <c r="D880" s="6"/>
      <c r="E880" s="238"/>
      <c r="F880" s="238"/>
      <c r="FC880" s="243"/>
      <c r="FD880" s="240"/>
      <c r="FE880" s="240"/>
      <c r="FF880" s="240"/>
      <c r="FH880" s="240"/>
      <c r="FI880" s="240"/>
      <c r="FJ880" s="240"/>
      <c r="FK880" s="240"/>
      <c r="FL880" s="240"/>
      <c r="FM880" s="240"/>
      <c r="FN880" s="240"/>
      <c r="FO880" s="240"/>
      <c r="FP880" s="240"/>
      <c r="FQ880" s="240"/>
      <c r="FR880" s="240"/>
      <c r="FS880" s="240"/>
      <c r="FT880" s="240"/>
      <c r="FU880" s="240"/>
      <c r="FV880" s="240"/>
      <c r="FW880" s="240"/>
    </row>
    <row r="881" spans="1:179" s="183" customFormat="1" ht="15.75">
      <c r="A881" s="6"/>
      <c r="B881" s="6"/>
      <c r="C881" s="6"/>
      <c r="D881" s="6"/>
      <c r="E881" s="238"/>
      <c r="F881" s="238"/>
      <c r="FC881" s="243"/>
      <c r="FD881" s="240"/>
      <c r="FE881" s="240"/>
      <c r="FF881" s="240"/>
      <c r="FH881" s="240"/>
      <c r="FI881" s="240"/>
      <c r="FJ881" s="240"/>
      <c r="FK881" s="240"/>
      <c r="FL881" s="240"/>
      <c r="FM881" s="240"/>
      <c r="FN881" s="240"/>
      <c r="FO881" s="240"/>
      <c r="FP881" s="240"/>
      <c r="FQ881" s="240"/>
      <c r="FR881" s="240"/>
      <c r="FS881" s="240"/>
      <c r="FT881" s="240"/>
      <c r="FU881" s="240"/>
      <c r="FV881" s="240"/>
      <c r="FW881" s="240"/>
    </row>
    <row r="882" spans="1:179" s="183" customFormat="1" ht="15.75">
      <c r="A882" s="6"/>
      <c r="B882" s="6"/>
      <c r="C882" s="6"/>
      <c r="D882" s="6"/>
      <c r="E882" s="238"/>
      <c r="F882" s="238"/>
      <c r="FC882" s="243"/>
      <c r="FD882" s="240"/>
      <c r="FE882" s="240"/>
      <c r="FF882" s="240"/>
      <c r="FH882" s="240"/>
      <c r="FI882" s="240"/>
      <c r="FJ882" s="240"/>
      <c r="FK882" s="240"/>
      <c r="FL882" s="240"/>
      <c r="FM882" s="240"/>
      <c r="FN882" s="240"/>
      <c r="FO882" s="240"/>
      <c r="FP882" s="240"/>
      <c r="FQ882" s="240"/>
      <c r="FR882" s="240"/>
      <c r="FS882" s="240"/>
      <c r="FT882" s="240"/>
      <c r="FU882" s="240"/>
      <c r="FV882" s="240"/>
      <c r="FW882" s="240"/>
    </row>
    <row r="883" spans="1:179" s="183" customFormat="1" ht="15.75">
      <c r="A883" s="6"/>
      <c r="B883" s="6"/>
      <c r="C883" s="6"/>
      <c r="D883" s="6"/>
      <c r="E883" s="238"/>
      <c r="F883" s="238"/>
      <c r="FC883" s="243"/>
      <c r="FD883" s="240"/>
      <c r="FE883" s="240"/>
      <c r="FF883" s="240"/>
      <c r="FH883" s="240"/>
      <c r="FI883" s="240"/>
      <c r="FJ883" s="240"/>
      <c r="FK883" s="240"/>
      <c r="FL883" s="240"/>
      <c r="FM883" s="240"/>
      <c r="FN883" s="240"/>
      <c r="FO883" s="240"/>
      <c r="FP883" s="240"/>
      <c r="FQ883" s="240"/>
      <c r="FR883" s="240"/>
      <c r="FS883" s="240"/>
      <c r="FT883" s="240"/>
      <c r="FU883" s="240"/>
      <c r="FV883" s="240"/>
      <c r="FW883" s="240"/>
    </row>
    <row r="884" spans="1:179" s="183" customFormat="1" ht="15.75">
      <c r="A884" s="6"/>
      <c r="B884" s="6"/>
      <c r="C884" s="6"/>
      <c r="D884" s="6"/>
      <c r="E884" s="238"/>
      <c r="F884" s="238"/>
      <c r="FC884" s="243"/>
      <c r="FD884" s="240"/>
      <c r="FE884" s="240"/>
      <c r="FF884" s="240"/>
      <c r="FH884" s="240"/>
      <c r="FI884" s="240"/>
      <c r="FJ884" s="240"/>
      <c r="FK884" s="240"/>
      <c r="FL884" s="240"/>
      <c r="FM884" s="240"/>
      <c r="FN884" s="240"/>
      <c r="FO884" s="240"/>
      <c r="FP884" s="240"/>
      <c r="FQ884" s="240"/>
      <c r="FR884" s="240"/>
      <c r="FS884" s="240"/>
      <c r="FT884" s="240"/>
      <c r="FU884" s="240"/>
      <c r="FV884" s="240"/>
      <c r="FW884" s="240"/>
    </row>
    <row r="885" spans="1:179" s="183" customFormat="1" ht="15.75">
      <c r="A885" s="6"/>
      <c r="B885" s="6"/>
      <c r="C885" s="6"/>
      <c r="D885" s="6"/>
      <c r="E885" s="238"/>
      <c r="F885" s="238"/>
      <c r="FC885" s="243"/>
      <c r="FD885" s="240"/>
      <c r="FE885" s="240"/>
      <c r="FF885" s="240"/>
      <c r="FH885" s="240"/>
      <c r="FI885" s="240"/>
      <c r="FJ885" s="240"/>
      <c r="FK885" s="240"/>
      <c r="FL885" s="240"/>
      <c r="FM885" s="240"/>
      <c r="FN885" s="240"/>
      <c r="FO885" s="240"/>
      <c r="FP885" s="240"/>
      <c r="FQ885" s="240"/>
      <c r="FR885" s="240"/>
      <c r="FS885" s="240"/>
      <c r="FT885" s="240"/>
      <c r="FU885" s="240"/>
      <c r="FV885" s="240"/>
      <c r="FW885" s="240"/>
    </row>
    <row r="886" spans="1:179" s="183" customFormat="1" ht="15.75">
      <c r="A886" s="6"/>
      <c r="B886" s="6"/>
      <c r="C886" s="6"/>
      <c r="D886" s="6"/>
      <c r="E886" s="238"/>
      <c r="F886" s="238"/>
      <c r="FC886" s="243"/>
      <c r="FD886" s="240"/>
      <c r="FE886" s="240"/>
      <c r="FF886" s="240"/>
      <c r="FH886" s="240"/>
      <c r="FI886" s="240"/>
      <c r="FJ886" s="240"/>
      <c r="FK886" s="240"/>
      <c r="FL886" s="240"/>
      <c r="FM886" s="240"/>
      <c r="FN886" s="240"/>
      <c r="FO886" s="240"/>
      <c r="FP886" s="240"/>
      <c r="FQ886" s="240"/>
      <c r="FR886" s="240"/>
      <c r="FS886" s="240"/>
      <c r="FT886" s="240"/>
      <c r="FU886" s="240"/>
      <c r="FV886" s="240"/>
      <c r="FW886" s="240"/>
    </row>
    <row r="887" spans="1:179" s="183" customFormat="1" ht="15.75">
      <c r="A887" s="6"/>
      <c r="B887" s="6"/>
      <c r="C887" s="6"/>
      <c r="D887" s="6"/>
      <c r="E887" s="238"/>
      <c r="F887" s="238"/>
      <c r="FC887" s="243"/>
      <c r="FD887" s="240"/>
      <c r="FE887" s="240"/>
      <c r="FF887" s="240"/>
      <c r="FH887" s="240"/>
      <c r="FI887" s="240"/>
      <c r="FJ887" s="240"/>
      <c r="FK887" s="240"/>
      <c r="FL887" s="240"/>
      <c r="FM887" s="240"/>
      <c r="FN887" s="240"/>
      <c r="FO887" s="240"/>
      <c r="FP887" s="240"/>
      <c r="FQ887" s="240"/>
      <c r="FR887" s="240"/>
      <c r="FS887" s="240"/>
      <c r="FT887" s="240"/>
      <c r="FU887" s="240"/>
      <c r="FV887" s="240"/>
      <c r="FW887" s="240"/>
    </row>
    <row r="888" spans="1:179" s="183" customFormat="1" ht="15.75">
      <c r="A888" s="6"/>
      <c r="B888" s="6"/>
      <c r="C888" s="6"/>
      <c r="D888" s="6"/>
      <c r="E888" s="238"/>
      <c r="F888" s="238"/>
      <c r="FC888" s="243"/>
      <c r="FD888" s="240"/>
      <c r="FE888" s="240"/>
      <c r="FF888" s="240"/>
      <c r="FH888" s="240"/>
      <c r="FI888" s="240"/>
      <c r="FJ888" s="240"/>
      <c r="FK888" s="240"/>
      <c r="FL888" s="240"/>
      <c r="FM888" s="240"/>
      <c r="FN888" s="240"/>
      <c r="FO888" s="240"/>
      <c r="FP888" s="240"/>
      <c r="FQ888" s="240"/>
      <c r="FR888" s="240"/>
      <c r="FS888" s="240"/>
      <c r="FT888" s="240"/>
      <c r="FU888" s="240"/>
      <c r="FV888" s="240"/>
      <c r="FW888" s="240"/>
    </row>
    <row r="889" spans="1:179" s="183" customFormat="1" ht="15.75">
      <c r="A889" s="6"/>
      <c r="B889" s="6"/>
      <c r="C889" s="6"/>
      <c r="D889" s="6"/>
      <c r="E889" s="238"/>
      <c r="F889" s="238"/>
      <c r="FC889" s="243"/>
      <c r="FD889" s="240"/>
      <c r="FE889" s="240"/>
      <c r="FF889" s="240"/>
      <c r="FH889" s="240"/>
      <c r="FI889" s="240"/>
      <c r="FJ889" s="240"/>
      <c r="FK889" s="240"/>
      <c r="FL889" s="240"/>
      <c r="FM889" s="240"/>
      <c r="FN889" s="240"/>
      <c r="FO889" s="240"/>
      <c r="FP889" s="240"/>
      <c r="FQ889" s="240"/>
      <c r="FR889" s="240"/>
      <c r="FS889" s="240"/>
      <c r="FT889" s="240"/>
      <c r="FU889" s="240"/>
      <c r="FV889" s="240"/>
      <c r="FW889" s="240"/>
    </row>
    <row r="890" spans="1:179" s="183" customFormat="1" ht="15.75">
      <c r="A890" s="6"/>
      <c r="B890" s="6"/>
      <c r="C890" s="6"/>
      <c r="D890" s="6"/>
      <c r="E890" s="238"/>
      <c r="F890" s="238"/>
      <c r="FC890" s="243"/>
      <c r="FD890" s="240"/>
      <c r="FE890" s="240"/>
      <c r="FF890" s="240"/>
      <c r="FH890" s="240"/>
      <c r="FI890" s="240"/>
      <c r="FJ890" s="240"/>
      <c r="FK890" s="240"/>
      <c r="FL890" s="240"/>
      <c r="FM890" s="240"/>
      <c r="FN890" s="240"/>
      <c r="FO890" s="240"/>
      <c r="FP890" s="240"/>
      <c r="FQ890" s="240"/>
      <c r="FR890" s="240"/>
      <c r="FS890" s="240"/>
      <c r="FT890" s="240"/>
      <c r="FU890" s="240"/>
      <c r="FV890" s="240"/>
      <c r="FW890" s="240"/>
    </row>
    <row r="891" spans="1:179" s="183" customFormat="1" ht="15.75">
      <c r="A891" s="6"/>
      <c r="B891" s="6"/>
      <c r="C891" s="6"/>
      <c r="D891" s="6"/>
      <c r="E891" s="238"/>
      <c r="F891" s="238"/>
      <c r="FC891" s="243"/>
      <c r="FD891" s="240"/>
      <c r="FE891" s="240"/>
      <c r="FF891" s="240"/>
      <c r="FH891" s="240"/>
      <c r="FI891" s="240"/>
      <c r="FJ891" s="240"/>
      <c r="FK891" s="240"/>
      <c r="FL891" s="240"/>
      <c r="FM891" s="240"/>
      <c r="FN891" s="240"/>
      <c r="FO891" s="240"/>
      <c r="FP891" s="240"/>
      <c r="FQ891" s="240"/>
      <c r="FR891" s="240"/>
      <c r="FS891" s="240"/>
      <c r="FT891" s="240"/>
      <c r="FU891" s="240"/>
      <c r="FV891" s="240"/>
      <c r="FW891" s="240"/>
    </row>
    <row r="892" spans="1:179" s="183" customFormat="1" ht="15.75">
      <c r="A892" s="6"/>
      <c r="B892" s="6"/>
      <c r="C892" s="6"/>
      <c r="D892" s="6"/>
      <c r="E892" s="238"/>
      <c r="F892" s="238"/>
      <c r="FC892" s="243"/>
      <c r="FD892" s="240"/>
      <c r="FE892" s="240"/>
      <c r="FF892" s="240"/>
      <c r="FH892" s="240"/>
      <c r="FI892" s="240"/>
      <c r="FJ892" s="240"/>
      <c r="FK892" s="240"/>
      <c r="FL892" s="240"/>
      <c r="FM892" s="240"/>
      <c r="FN892" s="240"/>
      <c r="FO892" s="240"/>
      <c r="FP892" s="240"/>
      <c r="FQ892" s="240"/>
      <c r="FR892" s="240"/>
      <c r="FS892" s="240"/>
      <c r="FT892" s="240"/>
      <c r="FU892" s="240"/>
      <c r="FV892" s="240"/>
      <c r="FW892" s="240"/>
    </row>
    <row r="893" spans="1:179" s="183" customFormat="1" ht="15.75">
      <c r="A893" s="6"/>
      <c r="B893" s="6"/>
      <c r="C893" s="6"/>
      <c r="D893" s="6"/>
      <c r="E893" s="238"/>
      <c r="F893" s="238"/>
      <c r="FC893" s="243"/>
      <c r="FD893" s="240"/>
      <c r="FE893" s="240"/>
      <c r="FF893" s="240"/>
      <c r="FH893" s="240"/>
      <c r="FI893" s="240"/>
      <c r="FJ893" s="240"/>
      <c r="FK893" s="240"/>
      <c r="FL893" s="240"/>
      <c r="FM893" s="240"/>
      <c r="FN893" s="240"/>
      <c r="FO893" s="240"/>
      <c r="FP893" s="240"/>
      <c r="FQ893" s="240"/>
      <c r="FR893" s="240"/>
      <c r="FS893" s="240"/>
      <c r="FT893" s="240"/>
      <c r="FU893" s="240"/>
      <c r="FV893" s="240"/>
      <c r="FW893" s="240"/>
    </row>
    <row r="894" spans="1:179" s="183" customFormat="1" ht="15.75">
      <c r="A894" s="6"/>
      <c r="B894" s="6"/>
      <c r="C894" s="6"/>
      <c r="D894" s="6"/>
      <c r="E894" s="238"/>
      <c r="F894" s="238"/>
      <c r="FC894" s="243"/>
      <c r="FD894" s="240"/>
      <c r="FE894" s="240"/>
      <c r="FF894" s="240"/>
      <c r="FH894" s="240"/>
      <c r="FI894" s="240"/>
      <c r="FJ894" s="240"/>
      <c r="FK894" s="240"/>
      <c r="FL894" s="240"/>
      <c r="FM894" s="240"/>
      <c r="FN894" s="240"/>
      <c r="FO894" s="240"/>
      <c r="FP894" s="240"/>
      <c r="FQ894" s="240"/>
      <c r="FR894" s="240"/>
      <c r="FS894" s="240"/>
      <c r="FT894" s="240"/>
      <c r="FU894" s="240"/>
      <c r="FV894" s="240"/>
      <c r="FW894" s="240"/>
    </row>
    <row r="895" spans="1:179" s="183" customFormat="1" ht="15.75">
      <c r="A895" s="6"/>
      <c r="B895" s="6"/>
      <c r="C895" s="6"/>
      <c r="D895" s="6"/>
      <c r="E895" s="238"/>
      <c r="F895" s="238"/>
      <c r="FC895" s="243"/>
      <c r="FD895" s="240"/>
      <c r="FE895" s="240"/>
      <c r="FF895" s="240"/>
      <c r="FH895" s="240"/>
      <c r="FI895" s="240"/>
      <c r="FJ895" s="240"/>
      <c r="FK895" s="240"/>
      <c r="FL895" s="240"/>
      <c r="FM895" s="240"/>
      <c r="FN895" s="240"/>
      <c r="FO895" s="240"/>
      <c r="FP895" s="240"/>
      <c r="FQ895" s="240"/>
      <c r="FR895" s="240"/>
      <c r="FS895" s="240"/>
      <c r="FT895" s="240"/>
      <c r="FU895" s="240"/>
      <c r="FV895" s="240"/>
      <c r="FW895" s="240"/>
    </row>
    <row r="896" spans="1:179" s="183" customFormat="1" ht="15.75">
      <c r="A896" s="6"/>
      <c r="B896" s="6"/>
      <c r="C896" s="6"/>
      <c r="D896" s="6"/>
      <c r="E896" s="238"/>
      <c r="F896" s="238"/>
      <c r="FC896" s="243"/>
      <c r="FD896" s="240"/>
      <c r="FE896" s="240"/>
      <c r="FF896" s="240"/>
      <c r="FH896" s="240"/>
      <c r="FI896" s="240"/>
      <c r="FJ896" s="240"/>
      <c r="FK896" s="240"/>
      <c r="FL896" s="240"/>
      <c r="FM896" s="240"/>
      <c r="FN896" s="240"/>
      <c r="FO896" s="240"/>
      <c r="FP896" s="240"/>
      <c r="FQ896" s="240"/>
      <c r="FR896" s="240"/>
      <c r="FS896" s="240"/>
      <c r="FT896" s="240"/>
      <c r="FU896" s="240"/>
      <c r="FV896" s="240"/>
      <c r="FW896" s="240"/>
    </row>
    <row r="897" spans="1:179" s="183" customFormat="1" ht="15.75">
      <c r="A897" s="6"/>
      <c r="B897" s="6"/>
      <c r="C897" s="6"/>
      <c r="D897" s="6"/>
      <c r="E897" s="238"/>
      <c r="F897" s="238"/>
      <c r="FC897" s="243"/>
      <c r="FD897" s="240"/>
      <c r="FE897" s="240"/>
      <c r="FF897" s="240"/>
      <c r="FH897" s="240"/>
      <c r="FI897" s="240"/>
      <c r="FJ897" s="240"/>
      <c r="FK897" s="240"/>
      <c r="FL897" s="240"/>
      <c r="FM897" s="240"/>
      <c r="FN897" s="240"/>
      <c r="FO897" s="240"/>
      <c r="FP897" s="240"/>
      <c r="FQ897" s="240"/>
      <c r="FR897" s="240"/>
      <c r="FS897" s="240"/>
      <c r="FT897" s="240"/>
      <c r="FU897" s="240"/>
      <c r="FV897" s="240"/>
      <c r="FW897" s="240"/>
    </row>
    <row r="898" spans="1:179" s="183" customFormat="1" ht="15.75">
      <c r="A898" s="6"/>
      <c r="B898" s="6"/>
      <c r="C898" s="6"/>
      <c r="D898" s="6"/>
      <c r="E898" s="238"/>
      <c r="F898" s="238"/>
      <c r="FC898" s="243"/>
      <c r="FD898" s="240"/>
      <c r="FE898" s="240"/>
      <c r="FF898" s="240"/>
      <c r="FH898" s="240"/>
      <c r="FI898" s="240"/>
      <c r="FJ898" s="240"/>
      <c r="FK898" s="240"/>
      <c r="FL898" s="240"/>
      <c r="FM898" s="240"/>
      <c r="FN898" s="240"/>
      <c r="FO898" s="240"/>
      <c r="FP898" s="240"/>
      <c r="FQ898" s="240"/>
      <c r="FR898" s="240"/>
      <c r="FS898" s="240"/>
      <c r="FT898" s="240"/>
      <c r="FU898" s="240"/>
      <c r="FV898" s="240"/>
      <c r="FW898" s="240"/>
    </row>
    <row r="899" spans="1:179" s="183" customFormat="1" ht="15.75">
      <c r="A899" s="6"/>
      <c r="B899" s="6"/>
      <c r="C899" s="6"/>
      <c r="D899" s="6"/>
      <c r="E899" s="238"/>
      <c r="F899" s="238"/>
      <c r="FC899" s="243"/>
      <c r="FD899" s="240"/>
      <c r="FE899" s="240"/>
      <c r="FF899" s="240"/>
      <c r="FH899" s="240"/>
      <c r="FI899" s="240"/>
      <c r="FJ899" s="240"/>
      <c r="FK899" s="240"/>
      <c r="FL899" s="240"/>
      <c r="FM899" s="240"/>
      <c r="FN899" s="240"/>
      <c r="FO899" s="240"/>
      <c r="FP899" s="240"/>
      <c r="FQ899" s="240"/>
      <c r="FR899" s="240"/>
      <c r="FS899" s="240"/>
      <c r="FT899" s="240"/>
      <c r="FU899" s="240"/>
      <c r="FV899" s="240"/>
      <c r="FW899" s="240"/>
    </row>
    <row r="900" spans="1:179" s="183" customFormat="1" ht="15.75">
      <c r="A900" s="6"/>
      <c r="B900" s="6"/>
      <c r="C900" s="6"/>
      <c r="D900" s="6"/>
      <c r="E900" s="238"/>
      <c r="F900" s="238"/>
      <c r="FC900" s="243"/>
      <c r="FD900" s="240"/>
      <c r="FE900" s="240"/>
      <c r="FF900" s="240"/>
      <c r="FH900" s="240"/>
      <c r="FI900" s="240"/>
      <c r="FJ900" s="240"/>
      <c r="FK900" s="240"/>
      <c r="FL900" s="240"/>
      <c r="FM900" s="240"/>
      <c r="FN900" s="240"/>
      <c r="FO900" s="240"/>
      <c r="FP900" s="240"/>
      <c r="FQ900" s="240"/>
      <c r="FR900" s="240"/>
      <c r="FS900" s="240"/>
      <c r="FT900" s="240"/>
      <c r="FU900" s="240"/>
      <c r="FV900" s="240"/>
      <c r="FW900" s="240"/>
    </row>
    <row r="901" spans="1:179" s="183" customFormat="1" ht="15.75">
      <c r="A901" s="6"/>
      <c r="B901" s="6"/>
      <c r="C901" s="6"/>
      <c r="D901" s="6"/>
      <c r="E901" s="238"/>
      <c r="F901" s="238"/>
      <c r="FC901" s="243"/>
      <c r="FD901" s="240"/>
      <c r="FE901" s="240"/>
      <c r="FF901" s="240"/>
      <c r="FH901" s="240"/>
      <c r="FI901" s="240"/>
      <c r="FJ901" s="240"/>
      <c r="FK901" s="240"/>
      <c r="FL901" s="240"/>
      <c r="FM901" s="240"/>
      <c r="FN901" s="240"/>
      <c r="FO901" s="240"/>
      <c r="FP901" s="240"/>
      <c r="FQ901" s="240"/>
      <c r="FR901" s="240"/>
      <c r="FS901" s="240"/>
      <c r="FT901" s="240"/>
      <c r="FU901" s="240"/>
      <c r="FV901" s="240"/>
      <c r="FW901" s="240"/>
    </row>
    <row r="902" spans="1:179" s="183" customFormat="1" ht="15.75">
      <c r="A902" s="6"/>
      <c r="B902" s="6"/>
      <c r="C902" s="6"/>
      <c r="D902" s="6"/>
      <c r="E902" s="238"/>
      <c r="F902" s="238"/>
      <c r="FC902" s="243"/>
      <c r="FD902" s="240"/>
      <c r="FE902" s="240"/>
      <c r="FF902" s="240"/>
      <c r="FH902" s="240"/>
      <c r="FI902" s="240"/>
      <c r="FJ902" s="240"/>
      <c r="FK902" s="240"/>
      <c r="FL902" s="240"/>
      <c r="FM902" s="240"/>
      <c r="FN902" s="240"/>
      <c r="FO902" s="240"/>
      <c r="FP902" s="240"/>
      <c r="FQ902" s="240"/>
      <c r="FR902" s="240"/>
      <c r="FS902" s="240"/>
      <c r="FT902" s="240"/>
      <c r="FU902" s="240"/>
      <c r="FV902" s="240"/>
      <c r="FW902" s="240"/>
    </row>
    <row r="903" spans="1:179" s="183" customFormat="1" ht="15.75">
      <c r="A903" s="6"/>
      <c r="B903" s="6"/>
      <c r="C903" s="6"/>
      <c r="D903" s="6"/>
      <c r="E903" s="238"/>
      <c r="F903" s="238"/>
      <c r="FC903" s="243"/>
      <c r="FD903" s="240"/>
      <c r="FE903" s="240"/>
      <c r="FF903" s="240"/>
      <c r="FH903" s="240"/>
      <c r="FI903" s="240"/>
      <c r="FJ903" s="240"/>
      <c r="FK903" s="240"/>
      <c r="FL903" s="240"/>
      <c r="FM903" s="240"/>
      <c r="FN903" s="240"/>
      <c r="FO903" s="240"/>
      <c r="FP903" s="240"/>
      <c r="FQ903" s="240"/>
      <c r="FR903" s="240"/>
      <c r="FS903" s="240"/>
      <c r="FT903" s="240"/>
      <c r="FU903" s="240"/>
      <c r="FV903" s="240"/>
      <c r="FW903" s="240"/>
    </row>
    <row r="904" spans="1:179" s="183" customFormat="1" ht="15.75">
      <c r="A904" s="6"/>
      <c r="B904" s="6"/>
      <c r="C904" s="6"/>
      <c r="D904" s="6"/>
      <c r="E904" s="238"/>
      <c r="F904" s="238"/>
      <c r="FC904" s="243"/>
      <c r="FD904" s="240"/>
      <c r="FE904" s="240"/>
      <c r="FF904" s="240"/>
      <c r="FH904" s="240"/>
      <c r="FI904" s="240"/>
      <c r="FJ904" s="240"/>
      <c r="FK904" s="240"/>
      <c r="FL904" s="240"/>
      <c r="FM904" s="240"/>
      <c r="FN904" s="240"/>
      <c r="FO904" s="240"/>
      <c r="FP904" s="240"/>
      <c r="FQ904" s="240"/>
      <c r="FR904" s="240"/>
      <c r="FS904" s="240"/>
      <c r="FT904" s="240"/>
      <c r="FU904" s="240"/>
      <c r="FV904" s="240"/>
      <c r="FW904" s="240"/>
    </row>
    <row r="905" spans="1:179" s="183" customFormat="1" ht="15.75">
      <c r="A905" s="6"/>
      <c r="B905" s="6"/>
      <c r="C905" s="6"/>
      <c r="D905" s="6"/>
      <c r="E905" s="238"/>
      <c r="F905" s="238"/>
      <c r="FC905" s="243"/>
      <c r="FD905" s="240"/>
      <c r="FE905" s="240"/>
      <c r="FF905" s="240"/>
      <c r="FH905" s="240"/>
      <c r="FI905" s="240"/>
      <c r="FJ905" s="240"/>
      <c r="FK905" s="240"/>
      <c r="FL905" s="240"/>
      <c r="FM905" s="240"/>
      <c r="FN905" s="240"/>
      <c r="FO905" s="240"/>
      <c r="FP905" s="240"/>
      <c r="FQ905" s="240"/>
      <c r="FR905" s="240"/>
      <c r="FS905" s="240"/>
      <c r="FT905" s="240"/>
      <c r="FU905" s="240"/>
      <c r="FV905" s="240"/>
      <c r="FW905" s="240"/>
    </row>
    <row r="906" spans="1:179" s="183" customFormat="1" ht="15.75">
      <c r="A906" s="6"/>
      <c r="B906" s="6"/>
      <c r="C906" s="6"/>
      <c r="D906" s="6"/>
      <c r="E906" s="238"/>
      <c r="F906" s="238"/>
      <c r="FC906" s="243"/>
      <c r="FD906" s="240"/>
      <c r="FE906" s="240"/>
      <c r="FF906" s="240"/>
      <c r="FH906" s="240"/>
      <c r="FI906" s="240"/>
      <c r="FJ906" s="240"/>
      <c r="FK906" s="240"/>
      <c r="FL906" s="240"/>
      <c r="FM906" s="240"/>
      <c r="FN906" s="240"/>
      <c r="FO906" s="240"/>
      <c r="FP906" s="240"/>
      <c r="FQ906" s="240"/>
      <c r="FR906" s="240"/>
      <c r="FS906" s="240"/>
      <c r="FT906" s="240"/>
      <c r="FU906" s="240"/>
      <c r="FV906" s="240"/>
      <c r="FW906" s="240"/>
    </row>
    <row r="907" spans="1:179" s="183" customFormat="1" ht="15.75">
      <c r="A907" s="6"/>
      <c r="B907" s="6"/>
      <c r="C907" s="6"/>
      <c r="D907" s="6"/>
      <c r="E907" s="238"/>
      <c r="F907" s="238"/>
      <c r="FC907" s="243"/>
      <c r="FD907" s="240"/>
      <c r="FE907" s="240"/>
      <c r="FF907" s="240"/>
      <c r="FH907" s="240"/>
      <c r="FI907" s="240"/>
      <c r="FJ907" s="240"/>
      <c r="FK907" s="240"/>
      <c r="FL907" s="240"/>
      <c r="FM907" s="240"/>
      <c r="FN907" s="240"/>
      <c r="FO907" s="240"/>
      <c r="FP907" s="240"/>
      <c r="FQ907" s="240"/>
      <c r="FR907" s="240"/>
      <c r="FS907" s="240"/>
      <c r="FT907" s="240"/>
      <c r="FU907" s="240"/>
      <c r="FV907" s="240"/>
      <c r="FW907" s="240"/>
    </row>
    <row r="908" spans="1:179" s="183" customFormat="1" ht="15.75">
      <c r="A908" s="6"/>
      <c r="B908" s="6"/>
      <c r="C908" s="6"/>
      <c r="D908" s="6"/>
      <c r="E908" s="238"/>
      <c r="F908" s="238"/>
      <c r="FC908" s="243"/>
      <c r="FD908" s="240"/>
      <c r="FE908" s="240"/>
      <c r="FF908" s="240"/>
      <c r="FH908" s="240"/>
      <c r="FI908" s="240"/>
      <c r="FJ908" s="240"/>
      <c r="FK908" s="240"/>
      <c r="FL908" s="240"/>
      <c r="FM908" s="240"/>
      <c r="FN908" s="240"/>
      <c r="FO908" s="240"/>
      <c r="FP908" s="240"/>
      <c r="FQ908" s="240"/>
      <c r="FR908" s="240"/>
      <c r="FS908" s="240"/>
      <c r="FT908" s="240"/>
      <c r="FU908" s="240"/>
      <c r="FV908" s="240"/>
      <c r="FW908" s="240"/>
    </row>
    <row r="909" spans="1:179" s="183" customFormat="1" ht="15.75">
      <c r="A909" s="6"/>
      <c r="B909" s="6"/>
      <c r="C909" s="6"/>
      <c r="D909" s="6"/>
      <c r="E909" s="238"/>
      <c r="F909" s="238"/>
      <c r="FC909" s="243"/>
      <c r="FD909" s="240"/>
      <c r="FE909" s="240"/>
      <c r="FF909" s="240"/>
      <c r="FH909" s="240"/>
      <c r="FI909" s="240"/>
      <c r="FJ909" s="240"/>
      <c r="FK909" s="240"/>
      <c r="FL909" s="240"/>
      <c r="FM909" s="240"/>
      <c r="FN909" s="240"/>
      <c r="FO909" s="240"/>
      <c r="FP909" s="240"/>
      <c r="FQ909" s="240"/>
      <c r="FR909" s="240"/>
      <c r="FS909" s="240"/>
      <c r="FT909" s="240"/>
      <c r="FU909" s="240"/>
      <c r="FV909" s="240"/>
      <c r="FW909" s="240"/>
    </row>
    <row r="910" spans="1:179" s="183" customFormat="1" ht="15.75">
      <c r="A910" s="6"/>
      <c r="B910" s="6"/>
      <c r="C910" s="6"/>
      <c r="D910" s="6"/>
      <c r="E910" s="238"/>
      <c r="F910" s="238"/>
      <c r="FC910" s="243"/>
      <c r="FD910" s="240"/>
      <c r="FE910" s="240"/>
      <c r="FF910" s="240"/>
      <c r="FH910" s="240"/>
      <c r="FI910" s="240"/>
      <c r="FJ910" s="240"/>
      <c r="FK910" s="240"/>
      <c r="FL910" s="240"/>
      <c r="FM910" s="240"/>
      <c r="FN910" s="240"/>
      <c r="FO910" s="240"/>
      <c r="FP910" s="240"/>
      <c r="FQ910" s="240"/>
      <c r="FR910" s="240"/>
      <c r="FS910" s="240"/>
      <c r="FT910" s="240"/>
      <c r="FU910" s="240"/>
      <c r="FV910" s="240"/>
      <c r="FW910" s="240"/>
    </row>
    <row r="911" spans="1:179" s="183" customFormat="1" ht="15.75">
      <c r="A911" s="6"/>
      <c r="B911" s="6"/>
      <c r="C911" s="6"/>
      <c r="D911" s="6"/>
      <c r="E911" s="238"/>
      <c r="F911" s="238"/>
      <c r="FC911" s="243"/>
      <c r="FD911" s="240"/>
      <c r="FE911" s="240"/>
      <c r="FF911" s="240"/>
      <c r="FH911" s="240"/>
      <c r="FI911" s="240"/>
      <c r="FJ911" s="240"/>
      <c r="FK911" s="240"/>
      <c r="FL911" s="240"/>
      <c r="FM911" s="240"/>
      <c r="FN911" s="240"/>
      <c r="FO911" s="240"/>
      <c r="FP911" s="240"/>
      <c r="FQ911" s="240"/>
      <c r="FR911" s="240"/>
      <c r="FS911" s="240"/>
      <c r="FT911" s="240"/>
      <c r="FU911" s="240"/>
      <c r="FV911" s="240"/>
      <c r="FW911" s="240"/>
    </row>
    <row r="912" spans="1:179" s="183" customFormat="1" ht="15.75">
      <c r="A912" s="6"/>
      <c r="B912" s="6"/>
      <c r="C912" s="6"/>
      <c r="D912" s="6"/>
      <c r="E912" s="238"/>
      <c r="F912" s="238"/>
      <c r="FC912" s="243"/>
      <c r="FD912" s="240"/>
      <c r="FE912" s="240"/>
      <c r="FF912" s="240"/>
      <c r="FH912" s="240"/>
      <c r="FI912" s="240"/>
      <c r="FJ912" s="240"/>
      <c r="FK912" s="240"/>
      <c r="FL912" s="240"/>
      <c r="FM912" s="240"/>
      <c r="FN912" s="240"/>
      <c r="FO912" s="240"/>
      <c r="FP912" s="240"/>
      <c r="FQ912" s="240"/>
      <c r="FR912" s="240"/>
      <c r="FS912" s="240"/>
      <c r="FT912" s="240"/>
      <c r="FU912" s="240"/>
      <c r="FV912" s="240"/>
      <c r="FW912" s="240"/>
    </row>
    <row r="913" spans="1:179" s="183" customFormat="1" ht="15.75">
      <c r="A913" s="6"/>
      <c r="B913" s="6"/>
      <c r="C913" s="6"/>
      <c r="D913" s="6"/>
      <c r="E913" s="238"/>
      <c r="F913" s="238"/>
      <c r="FC913" s="243"/>
      <c r="FD913" s="240"/>
      <c r="FE913" s="240"/>
      <c r="FF913" s="240"/>
      <c r="FH913" s="240"/>
      <c r="FI913" s="240"/>
      <c r="FJ913" s="240"/>
      <c r="FK913" s="240"/>
      <c r="FL913" s="240"/>
      <c r="FM913" s="240"/>
      <c r="FN913" s="240"/>
      <c r="FO913" s="240"/>
      <c r="FP913" s="240"/>
      <c r="FQ913" s="240"/>
      <c r="FR913" s="240"/>
      <c r="FS913" s="240"/>
      <c r="FT913" s="240"/>
      <c r="FU913" s="240"/>
      <c r="FV913" s="240"/>
      <c r="FW913" s="240"/>
    </row>
    <row r="914" spans="1:179" s="183" customFormat="1" ht="15.75">
      <c r="A914" s="6"/>
      <c r="B914" s="6"/>
      <c r="C914" s="6"/>
      <c r="D914" s="6"/>
      <c r="E914" s="238"/>
      <c r="F914" s="238"/>
      <c r="FC914" s="243"/>
      <c r="FD914" s="240"/>
      <c r="FE914" s="240"/>
      <c r="FF914" s="240"/>
      <c r="FH914" s="240"/>
      <c r="FI914" s="240"/>
      <c r="FJ914" s="240"/>
      <c r="FK914" s="240"/>
      <c r="FL914" s="240"/>
      <c r="FM914" s="240"/>
      <c r="FN914" s="240"/>
      <c r="FO914" s="240"/>
      <c r="FP914" s="240"/>
      <c r="FQ914" s="240"/>
      <c r="FR914" s="240"/>
      <c r="FS914" s="240"/>
      <c r="FT914" s="240"/>
      <c r="FU914" s="240"/>
      <c r="FV914" s="240"/>
      <c r="FW914" s="240"/>
    </row>
    <row r="915" spans="1:179" s="183" customFormat="1" ht="15.75">
      <c r="A915" s="6"/>
      <c r="B915" s="6"/>
      <c r="C915" s="6"/>
      <c r="D915" s="6"/>
      <c r="E915" s="238"/>
      <c r="F915" s="238"/>
      <c r="FC915" s="243"/>
      <c r="FD915" s="240"/>
      <c r="FE915" s="240"/>
      <c r="FF915" s="240"/>
      <c r="FH915" s="240"/>
      <c r="FI915" s="240"/>
      <c r="FJ915" s="240"/>
      <c r="FK915" s="240"/>
      <c r="FL915" s="240"/>
      <c r="FM915" s="240"/>
      <c r="FN915" s="240"/>
      <c r="FO915" s="240"/>
      <c r="FP915" s="240"/>
      <c r="FQ915" s="240"/>
      <c r="FR915" s="240"/>
      <c r="FS915" s="240"/>
      <c r="FT915" s="240"/>
      <c r="FU915" s="240"/>
      <c r="FV915" s="240"/>
      <c r="FW915" s="240"/>
    </row>
    <row r="916" spans="1:179" s="183" customFormat="1" ht="15.75">
      <c r="A916" s="6"/>
      <c r="B916" s="6"/>
      <c r="C916" s="6"/>
      <c r="D916" s="6"/>
      <c r="E916" s="238"/>
      <c r="F916" s="238"/>
      <c r="FC916" s="243"/>
      <c r="FD916" s="240"/>
      <c r="FE916" s="240"/>
      <c r="FF916" s="240"/>
      <c r="FH916" s="240"/>
      <c r="FI916" s="240"/>
      <c r="FJ916" s="240"/>
      <c r="FK916" s="240"/>
      <c r="FL916" s="240"/>
      <c r="FM916" s="240"/>
      <c r="FN916" s="240"/>
      <c r="FO916" s="240"/>
      <c r="FP916" s="240"/>
      <c r="FQ916" s="240"/>
      <c r="FR916" s="240"/>
      <c r="FS916" s="240"/>
      <c r="FT916" s="240"/>
      <c r="FU916" s="240"/>
      <c r="FV916" s="240"/>
      <c r="FW916" s="240"/>
    </row>
    <row r="917" spans="1:179" s="183" customFormat="1" ht="15.75">
      <c r="A917" s="6"/>
      <c r="B917" s="6"/>
      <c r="C917" s="6"/>
      <c r="D917" s="6"/>
      <c r="E917" s="238"/>
      <c r="F917" s="238"/>
      <c r="FC917" s="243"/>
      <c r="FD917" s="240"/>
      <c r="FE917" s="240"/>
      <c r="FF917" s="240"/>
      <c r="FH917" s="240"/>
      <c r="FI917" s="240"/>
      <c r="FJ917" s="240"/>
      <c r="FK917" s="240"/>
      <c r="FL917" s="240"/>
      <c r="FM917" s="240"/>
      <c r="FN917" s="240"/>
      <c r="FO917" s="240"/>
      <c r="FP917" s="240"/>
      <c r="FQ917" s="240"/>
      <c r="FR917" s="240"/>
      <c r="FS917" s="240"/>
      <c r="FT917" s="240"/>
      <c r="FU917" s="240"/>
      <c r="FV917" s="240"/>
      <c r="FW917" s="240"/>
    </row>
    <row r="918" spans="1:179" s="183" customFormat="1" ht="15.75">
      <c r="A918" s="6"/>
      <c r="B918" s="6"/>
      <c r="C918" s="6"/>
      <c r="D918" s="6"/>
      <c r="E918" s="238"/>
      <c r="F918" s="238"/>
      <c r="FC918" s="243"/>
      <c r="FD918" s="240"/>
      <c r="FE918" s="240"/>
      <c r="FF918" s="240"/>
      <c r="FH918" s="240"/>
      <c r="FI918" s="240"/>
      <c r="FJ918" s="240"/>
      <c r="FK918" s="240"/>
      <c r="FL918" s="240"/>
      <c r="FM918" s="240"/>
      <c r="FN918" s="240"/>
      <c r="FO918" s="240"/>
      <c r="FP918" s="240"/>
      <c r="FQ918" s="240"/>
      <c r="FR918" s="240"/>
      <c r="FS918" s="240"/>
      <c r="FT918" s="240"/>
      <c r="FU918" s="240"/>
      <c r="FV918" s="240"/>
      <c r="FW918" s="240"/>
    </row>
    <row r="919" spans="1:179" s="183" customFormat="1" ht="15.75">
      <c r="A919" s="6"/>
      <c r="B919" s="6"/>
      <c r="C919" s="6"/>
      <c r="D919" s="6"/>
      <c r="E919" s="238"/>
      <c r="F919" s="238"/>
      <c r="FC919" s="243"/>
      <c r="FD919" s="240"/>
      <c r="FE919" s="240"/>
      <c r="FF919" s="240"/>
      <c r="FH919" s="240"/>
      <c r="FI919" s="240"/>
      <c r="FJ919" s="240"/>
      <c r="FK919" s="240"/>
      <c r="FL919" s="240"/>
      <c r="FM919" s="240"/>
      <c r="FN919" s="240"/>
      <c r="FO919" s="240"/>
      <c r="FP919" s="240"/>
      <c r="FQ919" s="240"/>
      <c r="FR919" s="240"/>
      <c r="FS919" s="240"/>
      <c r="FT919" s="240"/>
      <c r="FU919" s="240"/>
      <c r="FV919" s="240"/>
      <c r="FW919" s="240"/>
    </row>
    <row r="920" spans="1:179" s="183" customFormat="1" ht="15.75">
      <c r="A920" s="6"/>
      <c r="B920" s="6"/>
      <c r="C920" s="6"/>
      <c r="D920" s="6"/>
      <c r="E920" s="238"/>
      <c r="F920" s="238"/>
      <c r="FC920" s="243"/>
      <c r="FD920" s="240"/>
      <c r="FE920" s="240"/>
      <c r="FF920" s="240"/>
      <c r="FH920" s="240"/>
      <c r="FI920" s="240"/>
      <c r="FJ920" s="240"/>
      <c r="FK920" s="240"/>
      <c r="FL920" s="240"/>
      <c r="FM920" s="240"/>
      <c r="FN920" s="240"/>
      <c r="FO920" s="240"/>
      <c r="FP920" s="240"/>
      <c r="FQ920" s="240"/>
      <c r="FR920" s="240"/>
      <c r="FS920" s="240"/>
      <c r="FT920" s="240"/>
      <c r="FU920" s="240"/>
      <c r="FV920" s="240"/>
      <c r="FW920" s="240"/>
    </row>
    <row r="921" spans="1:179" s="183" customFormat="1" ht="15.75">
      <c r="A921" s="6"/>
      <c r="B921" s="6"/>
      <c r="C921" s="6"/>
      <c r="D921" s="6"/>
      <c r="E921" s="238"/>
      <c r="F921" s="238"/>
      <c r="FC921" s="243"/>
      <c r="FD921" s="240"/>
      <c r="FE921" s="240"/>
      <c r="FF921" s="240"/>
      <c r="FH921" s="240"/>
      <c r="FI921" s="240"/>
      <c r="FJ921" s="240"/>
      <c r="FK921" s="240"/>
      <c r="FL921" s="240"/>
      <c r="FM921" s="240"/>
      <c r="FN921" s="240"/>
      <c r="FO921" s="240"/>
      <c r="FP921" s="240"/>
      <c r="FQ921" s="240"/>
      <c r="FR921" s="240"/>
      <c r="FS921" s="240"/>
      <c r="FT921" s="240"/>
      <c r="FU921" s="240"/>
      <c r="FV921" s="240"/>
      <c r="FW921" s="240"/>
    </row>
    <row r="922" spans="1:179" s="183" customFormat="1" ht="15.75">
      <c r="A922" s="6"/>
      <c r="B922" s="6"/>
      <c r="C922" s="6"/>
      <c r="D922" s="6"/>
      <c r="E922" s="238"/>
      <c r="F922" s="238"/>
      <c r="FC922" s="243"/>
      <c r="FD922" s="240"/>
      <c r="FE922" s="240"/>
      <c r="FF922" s="240"/>
      <c r="FH922" s="240"/>
      <c r="FI922" s="240"/>
      <c r="FJ922" s="240"/>
      <c r="FK922" s="240"/>
      <c r="FL922" s="240"/>
      <c r="FM922" s="240"/>
      <c r="FN922" s="240"/>
      <c r="FO922" s="240"/>
      <c r="FP922" s="240"/>
      <c r="FQ922" s="240"/>
      <c r="FR922" s="240"/>
      <c r="FS922" s="240"/>
      <c r="FT922" s="240"/>
      <c r="FU922" s="240"/>
      <c r="FV922" s="240"/>
      <c r="FW922" s="240"/>
    </row>
    <row r="923" spans="1:179" s="183" customFormat="1" ht="15.75">
      <c r="A923" s="6"/>
      <c r="B923" s="6"/>
      <c r="C923" s="6"/>
      <c r="D923" s="6"/>
      <c r="E923" s="238"/>
      <c r="F923" s="238"/>
      <c r="FC923" s="243"/>
      <c r="FD923" s="240"/>
      <c r="FE923" s="240"/>
      <c r="FF923" s="240"/>
      <c r="FH923" s="240"/>
      <c r="FI923" s="240"/>
      <c r="FJ923" s="240"/>
      <c r="FK923" s="240"/>
      <c r="FL923" s="240"/>
      <c r="FM923" s="240"/>
      <c r="FN923" s="240"/>
      <c r="FO923" s="240"/>
      <c r="FP923" s="240"/>
      <c r="FQ923" s="240"/>
      <c r="FR923" s="240"/>
      <c r="FS923" s="240"/>
      <c r="FT923" s="240"/>
      <c r="FU923" s="240"/>
      <c r="FV923" s="240"/>
      <c r="FW923" s="240"/>
    </row>
    <row r="924" spans="1:179" s="183" customFormat="1" ht="15.75">
      <c r="A924" s="6"/>
      <c r="B924" s="6"/>
      <c r="C924" s="6"/>
      <c r="D924" s="6"/>
      <c r="E924" s="238"/>
      <c r="F924" s="238"/>
      <c r="FC924" s="243"/>
      <c r="FD924" s="240"/>
      <c r="FE924" s="240"/>
      <c r="FF924" s="240"/>
      <c r="FH924" s="240"/>
      <c r="FI924" s="240"/>
      <c r="FJ924" s="240"/>
      <c r="FK924" s="240"/>
      <c r="FL924" s="240"/>
      <c r="FM924" s="240"/>
      <c r="FN924" s="240"/>
      <c r="FO924" s="240"/>
      <c r="FP924" s="240"/>
      <c r="FQ924" s="240"/>
      <c r="FR924" s="240"/>
      <c r="FS924" s="240"/>
      <c r="FT924" s="240"/>
      <c r="FU924" s="240"/>
      <c r="FV924" s="240"/>
      <c r="FW924" s="240"/>
    </row>
    <row r="925" spans="1:179" s="183" customFormat="1" ht="15.75">
      <c r="A925" s="6"/>
      <c r="B925" s="6"/>
      <c r="C925" s="6"/>
      <c r="D925" s="6"/>
      <c r="E925" s="238"/>
      <c r="F925" s="238"/>
      <c r="FC925" s="243"/>
      <c r="FD925" s="240"/>
      <c r="FE925" s="240"/>
      <c r="FF925" s="240"/>
      <c r="FH925" s="240"/>
      <c r="FI925" s="240"/>
      <c r="FJ925" s="240"/>
      <c r="FK925" s="240"/>
      <c r="FL925" s="240"/>
      <c r="FM925" s="240"/>
      <c r="FN925" s="240"/>
      <c r="FO925" s="240"/>
      <c r="FP925" s="240"/>
      <c r="FQ925" s="240"/>
      <c r="FR925" s="240"/>
      <c r="FS925" s="240"/>
      <c r="FT925" s="240"/>
      <c r="FU925" s="240"/>
      <c r="FV925" s="240"/>
      <c r="FW925" s="240"/>
    </row>
    <row r="926" spans="1:179" s="183" customFormat="1" ht="15.75">
      <c r="A926" s="6"/>
      <c r="B926" s="6"/>
      <c r="C926" s="6"/>
      <c r="D926" s="6"/>
      <c r="E926" s="238"/>
      <c r="F926" s="238"/>
      <c r="FC926" s="243"/>
      <c r="FD926" s="240"/>
      <c r="FE926" s="240"/>
      <c r="FF926" s="240"/>
      <c r="FH926" s="240"/>
      <c r="FI926" s="240"/>
      <c r="FJ926" s="240"/>
      <c r="FK926" s="240"/>
      <c r="FL926" s="240"/>
      <c r="FM926" s="240"/>
      <c r="FN926" s="240"/>
      <c r="FO926" s="240"/>
      <c r="FP926" s="240"/>
      <c r="FQ926" s="240"/>
      <c r="FR926" s="240"/>
      <c r="FS926" s="240"/>
      <c r="FT926" s="240"/>
      <c r="FU926" s="240"/>
      <c r="FV926" s="240"/>
      <c r="FW926" s="240"/>
    </row>
    <row r="927" spans="1:179" s="183" customFormat="1" ht="15.75">
      <c r="A927" s="6"/>
      <c r="B927" s="6"/>
      <c r="C927" s="6"/>
      <c r="D927" s="6"/>
      <c r="E927" s="238"/>
      <c r="F927" s="238"/>
      <c r="FC927" s="243"/>
      <c r="FD927" s="240"/>
      <c r="FE927" s="240"/>
      <c r="FF927" s="240"/>
      <c r="FH927" s="240"/>
      <c r="FI927" s="240"/>
      <c r="FJ927" s="240"/>
      <c r="FK927" s="240"/>
      <c r="FL927" s="240"/>
      <c r="FM927" s="240"/>
      <c r="FN927" s="240"/>
      <c r="FO927" s="240"/>
      <c r="FP927" s="240"/>
      <c r="FQ927" s="240"/>
      <c r="FR927" s="240"/>
      <c r="FS927" s="240"/>
      <c r="FT927" s="240"/>
      <c r="FU927" s="240"/>
      <c r="FV927" s="240"/>
      <c r="FW927" s="240"/>
    </row>
    <row r="928" spans="1:179" s="183" customFormat="1" ht="15.75">
      <c r="A928" s="6"/>
      <c r="B928" s="6"/>
      <c r="C928" s="6"/>
      <c r="D928" s="6"/>
      <c r="E928" s="238"/>
      <c r="F928" s="238"/>
      <c r="FC928" s="243"/>
      <c r="FD928" s="240"/>
      <c r="FE928" s="240"/>
      <c r="FF928" s="240"/>
      <c r="FH928" s="240"/>
      <c r="FI928" s="240"/>
      <c r="FJ928" s="240"/>
      <c r="FK928" s="240"/>
      <c r="FL928" s="240"/>
      <c r="FM928" s="240"/>
      <c r="FN928" s="240"/>
      <c r="FO928" s="240"/>
      <c r="FP928" s="240"/>
      <c r="FQ928" s="240"/>
      <c r="FR928" s="240"/>
      <c r="FS928" s="240"/>
      <c r="FT928" s="240"/>
      <c r="FU928" s="240"/>
      <c r="FV928" s="240"/>
      <c r="FW928" s="240"/>
    </row>
    <row r="929" spans="1:179" s="183" customFormat="1" ht="15.75">
      <c r="A929" s="6"/>
      <c r="B929" s="6"/>
      <c r="C929" s="6"/>
      <c r="D929" s="6"/>
      <c r="E929" s="238"/>
      <c r="F929" s="238"/>
      <c r="FC929" s="243"/>
      <c r="FD929" s="240"/>
      <c r="FE929" s="240"/>
      <c r="FF929" s="240"/>
      <c r="FH929" s="240"/>
      <c r="FI929" s="240"/>
      <c r="FJ929" s="240"/>
      <c r="FK929" s="240"/>
      <c r="FL929" s="240"/>
      <c r="FM929" s="240"/>
      <c r="FN929" s="240"/>
      <c r="FO929" s="240"/>
      <c r="FP929" s="240"/>
      <c r="FQ929" s="240"/>
      <c r="FR929" s="240"/>
      <c r="FS929" s="240"/>
      <c r="FT929" s="240"/>
      <c r="FU929" s="240"/>
      <c r="FV929" s="240"/>
      <c r="FW929" s="240"/>
    </row>
    <row r="930" spans="1:179" s="183" customFormat="1" ht="15.75">
      <c r="A930" s="6"/>
      <c r="B930" s="6"/>
      <c r="C930" s="6"/>
      <c r="D930" s="6"/>
      <c r="E930" s="238"/>
      <c r="F930" s="238"/>
      <c r="FC930" s="243"/>
      <c r="FD930" s="240"/>
      <c r="FE930" s="240"/>
      <c r="FF930" s="240"/>
      <c r="FH930" s="240"/>
      <c r="FI930" s="240"/>
      <c r="FJ930" s="240"/>
      <c r="FK930" s="240"/>
      <c r="FL930" s="240"/>
      <c r="FM930" s="240"/>
      <c r="FN930" s="240"/>
      <c r="FO930" s="240"/>
      <c r="FP930" s="240"/>
      <c r="FQ930" s="240"/>
      <c r="FR930" s="240"/>
      <c r="FS930" s="240"/>
      <c r="FT930" s="240"/>
      <c r="FU930" s="240"/>
      <c r="FV930" s="240"/>
      <c r="FW930" s="240"/>
    </row>
    <row r="931" spans="1:179" s="183" customFormat="1" ht="15.75">
      <c r="A931" s="6"/>
      <c r="B931" s="6"/>
      <c r="C931" s="6"/>
      <c r="D931" s="6"/>
      <c r="E931" s="238"/>
      <c r="F931" s="238"/>
      <c r="FC931" s="243"/>
      <c r="FD931" s="240"/>
      <c r="FE931" s="240"/>
      <c r="FF931" s="240"/>
      <c r="FH931" s="240"/>
      <c r="FI931" s="240"/>
      <c r="FJ931" s="240"/>
      <c r="FK931" s="240"/>
      <c r="FL931" s="240"/>
      <c r="FM931" s="240"/>
      <c r="FN931" s="240"/>
      <c r="FO931" s="240"/>
      <c r="FP931" s="240"/>
      <c r="FQ931" s="240"/>
      <c r="FR931" s="240"/>
      <c r="FS931" s="240"/>
      <c r="FT931" s="240"/>
      <c r="FU931" s="240"/>
      <c r="FV931" s="240"/>
      <c r="FW931" s="240"/>
    </row>
    <row r="932" spans="1:179" s="183" customFormat="1" ht="15.75">
      <c r="A932" s="6"/>
      <c r="B932" s="6"/>
      <c r="C932" s="6"/>
      <c r="D932" s="6"/>
      <c r="E932" s="238"/>
      <c r="F932" s="238"/>
      <c r="FC932" s="243"/>
      <c r="FD932" s="240"/>
      <c r="FE932" s="240"/>
      <c r="FF932" s="240"/>
      <c r="FH932" s="240"/>
      <c r="FI932" s="240"/>
      <c r="FJ932" s="240"/>
      <c r="FK932" s="240"/>
      <c r="FL932" s="240"/>
      <c r="FM932" s="240"/>
      <c r="FN932" s="240"/>
      <c r="FO932" s="240"/>
      <c r="FP932" s="240"/>
      <c r="FQ932" s="240"/>
      <c r="FR932" s="240"/>
      <c r="FS932" s="240"/>
      <c r="FT932" s="240"/>
      <c r="FU932" s="240"/>
      <c r="FV932" s="240"/>
      <c r="FW932" s="240"/>
    </row>
    <row r="933" spans="1:179" s="183" customFormat="1" ht="15.75">
      <c r="A933" s="6"/>
      <c r="B933" s="6"/>
      <c r="C933" s="6"/>
      <c r="D933" s="6"/>
      <c r="E933" s="238"/>
      <c r="F933" s="238"/>
      <c r="FC933" s="243"/>
      <c r="FD933" s="240"/>
      <c r="FE933" s="240"/>
      <c r="FF933" s="240"/>
      <c r="FH933" s="240"/>
      <c r="FI933" s="240"/>
      <c r="FJ933" s="240"/>
      <c r="FK933" s="240"/>
      <c r="FL933" s="240"/>
      <c r="FM933" s="240"/>
      <c r="FN933" s="240"/>
      <c r="FO933" s="240"/>
      <c r="FP933" s="240"/>
      <c r="FQ933" s="240"/>
      <c r="FR933" s="240"/>
      <c r="FS933" s="240"/>
      <c r="FT933" s="240"/>
      <c r="FU933" s="240"/>
      <c r="FV933" s="240"/>
      <c r="FW933" s="240"/>
    </row>
    <row r="934" spans="1:179" s="183" customFormat="1" ht="15.75">
      <c r="A934" s="6"/>
      <c r="B934" s="6"/>
      <c r="C934" s="6"/>
      <c r="D934" s="6"/>
      <c r="E934" s="238"/>
      <c r="F934" s="238"/>
      <c r="FC934" s="243"/>
      <c r="FD934" s="240"/>
      <c r="FE934" s="240"/>
      <c r="FF934" s="240"/>
      <c r="FH934" s="240"/>
      <c r="FI934" s="240"/>
      <c r="FJ934" s="240"/>
      <c r="FK934" s="240"/>
      <c r="FL934" s="240"/>
      <c r="FM934" s="240"/>
      <c r="FN934" s="240"/>
      <c r="FO934" s="240"/>
      <c r="FP934" s="240"/>
      <c r="FQ934" s="240"/>
      <c r="FR934" s="240"/>
      <c r="FS934" s="240"/>
      <c r="FT934" s="240"/>
      <c r="FU934" s="240"/>
      <c r="FV934" s="240"/>
      <c r="FW934" s="240"/>
    </row>
    <row r="935" spans="1:179" s="183" customFormat="1" ht="15.75">
      <c r="A935" s="6"/>
      <c r="B935" s="6"/>
      <c r="C935" s="6"/>
      <c r="D935" s="6"/>
      <c r="E935" s="238"/>
      <c r="F935" s="238"/>
      <c r="FC935" s="243"/>
      <c r="FD935" s="240"/>
      <c r="FE935" s="240"/>
      <c r="FF935" s="240"/>
      <c r="FH935" s="240"/>
      <c r="FI935" s="240"/>
      <c r="FJ935" s="240"/>
      <c r="FK935" s="240"/>
      <c r="FL935" s="240"/>
      <c r="FM935" s="240"/>
      <c r="FN935" s="240"/>
      <c r="FO935" s="240"/>
      <c r="FP935" s="240"/>
      <c r="FQ935" s="240"/>
      <c r="FR935" s="240"/>
      <c r="FS935" s="240"/>
      <c r="FT935" s="240"/>
      <c r="FU935" s="240"/>
      <c r="FV935" s="240"/>
      <c r="FW935" s="240"/>
    </row>
    <row r="936" spans="1:179" s="183" customFormat="1" ht="15.75">
      <c r="A936" s="6"/>
      <c r="B936" s="6"/>
      <c r="C936" s="6"/>
      <c r="D936" s="6"/>
      <c r="E936" s="238"/>
      <c r="F936" s="238"/>
      <c r="FC936" s="243"/>
      <c r="FD936" s="240"/>
      <c r="FE936" s="240"/>
      <c r="FF936" s="240"/>
      <c r="FH936" s="240"/>
      <c r="FI936" s="240"/>
      <c r="FJ936" s="240"/>
      <c r="FK936" s="240"/>
      <c r="FL936" s="240"/>
      <c r="FM936" s="240"/>
      <c r="FN936" s="240"/>
      <c r="FO936" s="240"/>
      <c r="FP936" s="240"/>
      <c r="FQ936" s="240"/>
      <c r="FR936" s="240"/>
      <c r="FS936" s="240"/>
      <c r="FT936" s="240"/>
      <c r="FU936" s="240"/>
      <c r="FV936" s="240"/>
      <c r="FW936" s="240"/>
    </row>
    <row r="937" spans="1:179" s="183" customFormat="1" ht="15.75">
      <c r="A937" s="6"/>
      <c r="B937" s="6"/>
      <c r="C937" s="6"/>
      <c r="D937" s="6"/>
      <c r="E937" s="238"/>
      <c r="F937" s="238"/>
      <c r="FC937" s="243"/>
      <c r="FD937" s="240"/>
      <c r="FE937" s="240"/>
      <c r="FF937" s="240"/>
      <c r="FH937" s="240"/>
      <c r="FI937" s="240"/>
      <c r="FJ937" s="240"/>
      <c r="FK937" s="240"/>
      <c r="FL937" s="240"/>
      <c r="FM937" s="240"/>
      <c r="FN937" s="240"/>
      <c r="FO937" s="240"/>
      <c r="FP937" s="240"/>
      <c r="FQ937" s="240"/>
      <c r="FR937" s="240"/>
      <c r="FS937" s="240"/>
      <c r="FT937" s="240"/>
      <c r="FU937" s="240"/>
      <c r="FV937" s="240"/>
      <c r="FW937" s="240"/>
    </row>
    <row r="938" spans="1:179" s="183" customFormat="1" ht="15.75">
      <c r="A938" s="6"/>
      <c r="B938" s="6"/>
      <c r="C938" s="6"/>
      <c r="D938" s="6"/>
      <c r="E938" s="238"/>
      <c r="F938" s="238"/>
      <c r="FC938" s="243"/>
      <c r="FD938" s="240"/>
      <c r="FE938" s="240"/>
      <c r="FF938" s="240"/>
      <c r="FH938" s="240"/>
      <c r="FI938" s="240"/>
      <c r="FJ938" s="240"/>
      <c r="FK938" s="240"/>
      <c r="FL938" s="240"/>
      <c r="FM938" s="240"/>
      <c r="FN938" s="240"/>
      <c r="FO938" s="240"/>
      <c r="FP938" s="240"/>
      <c r="FQ938" s="240"/>
      <c r="FR938" s="240"/>
      <c r="FS938" s="240"/>
      <c r="FT938" s="240"/>
      <c r="FU938" s="240"/>
      <c r="FV938" s="240"/>
      <c r="FW938" s="240"/>
    </row>
    <row r="939" spans="1:179" s="183" customFormat="1" ht="15.75">
      <c r="A939" s="6"/>
      <c r="B939" s="6"/>
      <c r="C939" s="6"/>
      <c r="D939" s="6"/>
      <c r="E939" s="238"/>
      <c r="F939" s="238"/>
      <c r="FC939" s="243"/>
      <c r="FD939" s="240"/>
      <c r="FE939" s="240"/>
      <c r="FF939" s="240"/>
      <c r="FH939" s="240"/>
      <c r="FI939" s="240"/>
      <c r="FJ939" s="240"/>
      <c r="FK939" s="240"/>
      <c r="FL939" s="240"/>
      <c r="FM939" s="240"/>
      <c r="FN939" s="240"/>
      <c r="FO939" s="240"/>
      <c r="FP939" s="240"/>
      <c r="FQ939" s="240"/>
      <c r="FR939" s="240"/>
      <c r="FS939" s="240"/>
      <c r="FT939" s="240"/>
      <c r="FU939" s="240"/>
      <c r="FV939" s="240"/>
      <c r="FW939" s="240"/>
    </row>
    <row r="940" spans="1:179" s="183" customFormat="1" ht="15.75">
      <c r="A940" s="6"/>
      <c r="B940" s="6"/>
      <c r="C940" s="6"/>
      <c r="D940" s="6"/>
      <c r="E940" s="238"/>
      <c r="F940" s="238"/>
      <c r="FC940" s="243"/>
      <c r="FD940" s="240"/>
      <c r="FE940" s="240"/>
      <c r="FF940" s="240"/>
      <c r="FH940" s="240"/>
      <c r="FI940" s="240"/>
      <c r="FJ940" s="240"/>
      <c r="FK940" s="240"/>
      <c r="FL940" s="240"/>
      <c r="FM940" s="240"/>
      <c r="FN940" s="240"/>
      <c r="FO940" s="240"/>
      <c r="FP940" s="240"/>
      <c r="FQ940" s="240"/>
      <c r="FR940" s="240"/>
      <c r="FS940" s="240"/>
      <c r="FT940" s="240"/>
      <c r="FU940" s="240"/>
      <c r="FV940" s="240"/>
      <c r="FW940" s="240"/>
    </row>
  </sheetData>
  <sheetProtection password="EE97" sheet="1" objects="1" scenarios="1"/>
  <autoFilter ref="CP1:CP940"/>
  <mergeCells count="7">
    <mergeCell ref="B54:D54"/>
    <mergeCell ref="CJ2:CK2"/>
    <mergeCell ref="CL3:CM3"/>
    <mergeCell ref="FA3:FB3"/>
    <mergeCell ref="DX3:DZ3"/>
    <mergeCell ref="A26:E26"/>
    <mergeCell ref="BW3:BY3"/>
  </mergeCells>
  <printOptions horizontalCentered="1" verticalCentered="1"/>
  <pageMargins left="0.35433070866141736" right="0.2362204724409449" top="0.3937007874015748" bottom="0.3937007874015748" header="0.15748031496062992" footer="0.1968503937007874"/>
  <pageSetup horizontalDpi="600" verticalDpi="600" orientation="landscape" paperSize="9" scale="85" r:id="rId1"/>
  <headerFooter alignWithMargins="0">
    <oddFooter>&amp;CPagina&amp;P&amp;R&amp;A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A848"/>
  <sheetViews>
    <sheetView zoomScale="75" zoomScaleNormal="75" workbookViewId="0" topLeftCell="A94">
      <selection activeCell="BA108" sqref="BA108"/>
    </sheetView>
  </sheetViews>
  <sheetFormatPr defaultColWidth="9.140625" defaultRowHeight="12.75"/>
  <cols>
    <col min="1" max="1" width="5.57421875" style="246" customWidth="1"/>
    <col min="2" max="2" width="4.421875" style="246" hidden="1" customWidth="1"/>
    <col min="3" max="3" width="5.140625" style="246" customWidth="1"/>
    <col min="4" max="4" width="15.00390625" style="246" customWidth="1"/>
    <col min="5" max="5" width="43.57421875" style="246" customWidth="1"/>
    <col min="6" max="6" width="14.57421875" style="246" customWidth="1"/>
    <col min="7" max="7" width="6.8515625" style="244" hidden="1" customWidth="1"/>
    <col min="8" max="8" width="7.00390625" style="244" hidden="1" customWidth="1"/>
    <col min="9" max="9" width="6.28125" style="245" hidden="1" customWidth="1"/>
    <col min="10" max="10" width="5.57421875" style="245" hidden="1" customWidth="1"/>
    <col min="11" max="11" width="5.28125" style="245" hidden="1" customWidth="1"/>
    <col min="12" max="12" width="5.57421875" style="245" hidden="1" customWidth="1"/>
    <col min="13" max="13" width="6.140625" style="245" hidden="1" customWidth="1"/>
    <col min="14" max="14" width="5.8515625" style="245" hidden="1" customWidth="1"/>
    <col min="15" max="16" width="6.140625" style="245" hidden="1" customWidth="1"/>
    <col min="17" max="17" width="6.7109375" style="245" hidden="1" customWidth="1"/>
    <col min="18" max="18" width="7.140625" style="245" hidden="1" customWidth="1"/>
    <col min="19" max="19" width="5.7109375" style="245" hidden="1" customWidth="1"/>
    <col min="20" max="20" width="5.8515625" style="245" hidden="1" customWidth="1"/>
    <col min="21" max="23" width="9.140625" style="245" hidden="1" customWidth="1"/>
    <col min="24" max="34" width="9.140625" style="244" hidden="1" customWidth="1"/>
    <col min="35" max="35" width="8.00390625" style="244" hidden="1" customWidth="1"/>
    <col min="36" max="36" width="8.421875" style="244" hidden="1" customWidth="1"/>
    <col min="37" max="38" width="6.8515625" style="244" hidden="1" customWidth="1"/>
    <col min="39" max="42" width="9.140625" style="244" hidden="1" customWidth="1"/>
    <col min="43" max="43" width="12.00390625" style="244" hidden="1" customWidth="1"/>
    <col min="44" max="46" width="0" style="244" hidden="1" customWidth="1"/>
    <col min="47" max="47" width="6.28125" style="244" hidden="1" customWidth="1"/>
    <col min="48" max="49" width="5.7109375" style="244" hidden="1" customWidth="1"/>
    <col min="50" max="50" width="8.57421875" style="244" hidden="1" customWidth="1"/>
    <col min="51" max="51" width="5.7109375" style="244" hidden="1" customWidth="1"/>
    <col min="52" max="52" width="12.57421875" style="244" hidden="1" customWidth="1"/>
    <col min="53" max="53" width="21.28125" style="244" customWidth="1"/>
    <col min="54" max="54" width="11.7109375" style="244" hidden="1" customWidth="1"/>
    <col min="55" max="55" width="13.421875" style="244" hidden="1" customWidth="1"/>
    <col min="56" max="57" width="0" style="244" hidden="1" customWidth="1"/>
    <col min="58" max="58" width="0.42578125" style="244" customWidth="1"/>
    <col min="59" max="59" width="5.7109375" style="244" hidden="1" customWidth="1"/>
    <col min="60" max="60" width="0.13671875" style="244" hidden="1" customWidth="1"/>
    <col min="61" max="61" width="9.140625" style="244" hidden="1" customWidth="1"/>
    <col min="62" max="89" width="0" style="244" hidden="1" customWidth="1"/>
    <col min="90" max="90" width="8.57421875" style="244" customWidth="1"/>
    <col min="91" max="91" width="0" style="244" hidden="1" customWidth="1"/>
    <col min="92" max="92" width="8.421875" style="244" customWidth="1"/>
    <col min="93" max="113" width="0" style="244" hidden="1" customWidth="1"/>
    <col min="114" max="114" width="13.7109375" style="244" hidden="1" customWidth="1"/>
    <col min="115" max="118" width="0" style="244" hidden="1" customWidth="1"/>
    <col min="119" max="119" width="8.140625" style="244" customWidth="1"/>
    <col min="120" max="120" width="8.8515625" style="244" customWidth="1"/>
    <col min="121" max="121" width="21.140625" style="244" customWidth="1"/>
    <col min="122" max="122" width="13.28125" style="244" bestFit="1" customWidth="1"/>
    <col min="123" max="16384" width="9.140625" style="244" customWidth="1"/>
  </cols>
  <sheetData>
    <row r="1" spans="1:121" ht="15.75" thickBot="1">
      <c r="A1" s="4"/>
      <c r="B1" s="4"/>
      <c r="C1" s="4"/>
      <c r="D1" s="4"/>
      <c r="E1" s="4"/>
      <c r="F1" s="4"/>
      <c r="G1" s="182"/>
      <c r="H1" s="182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</row>
    <row r="2" spans="1:121" ht="16.5" thickTop="1">
      <c r="A2" s="4"/>
      <c r="B2" s="4"/>
      <c r="C2" s="4"/>
      <c r="D2" s="4"/>
      <c r="E2" s="4"/>
      <c r="F2" s="4"/>
      <c r="G2" s="185" t="s">
        <v>39</v>
      </c>
      <c r="H2" s="186"/>
      <c r="I2" s="186"/>
      <c r="J2" s="186"/>
      <c r="K2" s="186"/>
      <c r="L2" s="187"/>
      <c r="M2" s="186" t="s">
        <v>40</v>
      </c>
      <c r="N2" s="186"/>
      <c r="O2" s="186"/>
      <c r="P2" s="186"/>
      <c r="Q2" s="186"/>
      <c r="R2" s="186"/>
      <c r="S2" s="188" t="s">
        <v>41</v>
      </c>
      <c r="T2" s="383" t="s">
        <v>42</v>
      </c>
      <c r="U2" s="384" t="s">
        <v>39</v>
      </c>
      <c r="V2" s="385"/>
      <c r="W2" s="385"/>
      <c r="X2" s="385"/>
      <c r="Y2" s="385"/>
      <c r="Z2" s="386"/>
      <c r="AA2" s="387" t="s">
        <v>40</v>
      </c>
      <c r="AB2" s="385"/>
      <c r="AC2" s="385"/>
      <c r="AD2" s="385"/>
      <c r="AE2" s="385"/>
      <c r="AF2" s="385"/>
      <c r="AG2" s="388" t="s">
        <v>41</v>
      </c>
      <c r="AH2" s="389" t="s">
        <v>42</v>
      </c>
      <c r="AI2" s="182"/>
      <c r="AJ2" s="182"/>
      <c r="AK2" s="182"/>
      <c r="AL2" s="182"/>
      <c r="AM2" s="182"/>
      <c r="AN2" s="182"/>
      <c r="AO2" s="182"/>
      <c r="AP2" s="182"/>
      <c r="AQ2" s="182"/>
      <c r="AR2" s="182"/>
      <c r="AS2" s="182"/>
      <c r="AT2" s="182"/>
      <c r="AU2" s="182"/>
      <c r="AV2" s="182"/>
      <c r="AW2" s="182"/>
      <c r="AX2" s="182"/>
      <c r="AY2" s="182"/>
      <c r="AZ2" s="182"/>
      <c r="BA2" s="182"/>
      <c r="BB2" s="182"/>
      <c r="BC2" s="182"/>
      <c r="BD2" s="182"/>
      <c r="BE2" s="182"/>
      <c r="BF2" s="182"/>
      <c r="BG2" s="182"/>
      <c r="BH2" s="182"/>
      <c r="BI2" s="182"/>
      <c r="BJ2" s="182"/>
      <c r="BK2" s="182"/>
      <c r="BL2" s="182"/>
      <c r="BM2" s="182"/>
      <c r="BN2" s="182"/>
      <c r="BO2" s="182"/>
      <c r="BP2" s="182"/>
      <c r="BQ2" s="182"/>
      <c r="BR2" s="182"/>
      <c r="BS2" s="182"/>
      <c r="BT2" s="182"/>
      <c r="BU2" s="182"/>
      <c r="BV2" s="182"/>
      <c r="BW2" s="182"/>
      <c r="BX2" s="182"/>
      <c r="BY2" s="182"/>
      <c r="BZ2" s="182"/>
      <c r="CA2" s="182"/>
      <c r="CB2" s="182"/>
      <c r="CC2" s="182"/>
      <c r="CD2" s="182"/>
      <c r="CE2" s="182"/>
      <c r="CF2" s="182"/>
      <c r="CG2" s="182"/>
      <c r="CH2" s="182"/>
      <c r="CI2" s="182"/>
      <c r="CJ2" s="182"/>
      <c r="CK2" s="182"/>
      <c r="CL2" s="182"/>
      <c r="CM2" s="182"/>
      <c r="CN2" s="182"/>
      <c r="CO2" s="182"/>
      <c r="CP2" s="182"/>
      <c r="CQ2" s="182"/>
      <c r="CR2" s="182"/>
      <c r="CS2" s="182"/>
      <c r="CT2" s="182"/>
      <c r="CU2" s="182"/>
      <c r="CV2" s="182"/>
      <c r="CW2" s="182"/>
      <c r="CX2" s="182"/>
      <c r="CY2" s="182"/>
      <c r="CZ2" s="182"/>
      <c r="DA2" s="182"/>
      <c r="DB2" s="182"/>
      <c r="DC2" s="182"/>
      <c r="DD2" s="182"/>
      <c r="DE2" s="182"/>
      <c r="DF2" s="182"/>
      <c r="DG2" s="182"/>
      <c r="DH2" s="182"/>
      <c r="DI2" s="182"/>
      <c r="DJ2" s="182"/>
      <c r="DK2" s="182"/>
      <c r="DL2" s="182"/>
      <c r="DM2" s="182"/>
      <c r="DN2" s="182"/>
      <c r="DO2" s="182"/>
      <c r="DP2" s="182"/>
      <c r="DQ2" s="182"/>
    </row>
    <row r="3" spans="1:121" ht="33" customHeight="1">
      <c r="A3" s="390"/>
      <c r="B3" s="391"/>
      <c r="C3" s="391"/>
      <c r="D3" s="392"/>
      <c r="E3" s="393"/>
      <c r="F3" s="393"/>
      <c r="G3" s="394" t="s">
        <v>362</v>
      </c>
      <c r="H3" s="394"/>
      <c r="I3" s="394"/>
      <c r="J3" s="394"/>
      <c r="K3" s="394"/>
      <c r="L3" s="395"/>
      <c r="M3" s="394" t="s">
        <v>362</v>
      </c>
      <c r="N3" s="394"/>
      <c r="O3" s="394"/>
      <c r="P3" s="394"/>
      <c r="Q3" s="394"/>
      <c r="R3" s="395"/>
      <c r="S3" s="396"/>
      <c r="T3" s="396"/>
      <c r="U3" s="394" t="s">
        <v>362</v>
      </c>
      <c r="V3" s="394"/>
      <c r="W3" s="394"/>
      <c r="X3" s="394"/>
      <c r="Y3" s="394"/>
      <c r="Z3" s="395"/>
      <c r="AA3" s="394" t="s">
        <v>362</v>
      </c>
      <c r="AB3" s="394"/>
      <c r="AC3" s="394"/>
      <c r="AD3" s="394"/>
      <c r="AE3" s="394"/>
      <c r="AF3" s="395"/>
      <c r="AG3" s="396"/>
      <c r="AH3" s="396"/>
      <c r="AI3" s="190"/>
      <c r="AJ3" s="190"/>
      <c r="AK3" s="190"/>
      <c r="AL3" s="190"/>
      <c r="AM3" s="190"/>
      <c r="AN3" s="397"/>
      <c r="AO3" s="397"/>
      <c r="AP3" s="397"/>
      <c r="AQ3" s="398"/>
      <c r="AR3" s="399">
        <v>2004</v>
      </c>
      <c r="AS3" s="399"/>
      <c r="AT3" s="399">
        <v>2003</v>
      </c>
      <c r="AU3" s="399"/>
      <c r="AV3" s="498" t="s">
        <v>1034</v>
      </c>
      <c r="AW3" s="498"/>
      <c r="AX3" s="498" t="s">
        <v>23</v>
      </c>
      <c r="AY3" s="498"/>
      <c r="AZ3" s="40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499" t="s">
        <v>1216</v>
      </c>
      <c r="CM3" s="500"/>
      <c r="CN3" s="501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498" t="s">
        <v>1216</v>
      </c>
      <c r="DP3" s="498"/>
      <c r="DQ3" s="190"/>
    </row>
    <row r="4" spans="1:121" ht="54" customHeight="1">
      <c r="A4" s="401" t="s">
        <v>46</v>
      </c>
      <c r="B4" s="402" t="s">
        <v>47</v>
      </c>
      <c r="C4" s="401" t="s">
        <v>476</v>
      </c>
      <c r="D4" s="403" t="s">
        <v>48</v>
      </c>
      <c r="E4" s="401" t="s">
        <v>49</v>
      </c>
      <c r="F4" s="401" t="s">
        <v>50</v>
      </c>
      <c r="G4" s="404" t="s">
        <v>30</v>
      </c>
      <c r="H4" s="405" t="s">
        <v>363</v>
      </c>
      <c r="I4" s="404" t="s">
        <v>364</v>
      </c>
      <c r="J4" s="404" t="s">
        <v>53</v>
      </c>
      <c r="K4" s="404" t="s">
        <v>54</v>
      </c>
      <c r="L4" s="404" t="s">
        <v>58</v>
      </c>
      <c r="M4" s="404" t="s">
        <v>30</v>
      </c>
      <c r="N4" s="405" t="s">
        <v>363</v>
      </c>
      <c r="O4" s="404" t="s">
        <v>364</v>
      </c>
      <c r="P4" s="404" t="s">
        <v>53</v>
      </c>
      <c r="Q4" s="404" t="s">
        <v>54</v>
      </c>
      <c r="R4" s="404" t="s">
        <v>58</v>
      </c>
      <c r="S4" s="404" t="s">
        <v>59</v>
      </c>
      <c r="T4" s="404" t="s">
        <v>59</v>
      </c>
      <c r="U4" s="404" t="s">
        <v>30</v>
      </c>
      <c r="V4" s="405" t="s">
        <v>363</v>
      </c>
      <c r="W4" s="404" t="s">
        <v>364</v>
      </c>
      <c r="X4" s="404" t="s">
        <v>53</v>
      </c>
      <c r="Y4" s="404" t="s">
        <v>54</v>
      </c>
      <c r="Z4" s="404" t="s">
        <v>58</v>
      </c>
      <c r="AA4" s="404" t="s">
        <v>30</v>
      </c>
      <c r="AB4" s="405" t="s">
        <v>363</v>
      </c>
      <c r="AC4" s="404" t="s">
        <v>364</v>
      </c>
      <c r="AD4" s="404" t="s">
        <v>53</v>
      </c>
      <c r="AE4" s="404" t="s">
        <v>54</v>
      </c>
      <c r="AF4" s="404" t="s">
        <v>58</v>
      </c>
      <c r="AG4" s="404" t="s">
        <v>59</v>
      </c>
      <c r="AH4" s="404" t="s">
        <v>59</v>
      </c>
      <c r="AI4" s="404" t="s">
        <v>365</v>
      </c>
      <c r="AJ4" s="405" t="s">
        <v>366</v>
      </c>
      <c r="AK4" s="404" t="s">
        <v>54</v>
      </c>
      <c r="AL4" s="404" t="s">
        <v>58</v>
      </c>
      <c r="AM4" s="182"/>
      <c r="AN4" s="406" t="s">
        <v>547</v>
      </c>
      <c r="AO4" s="406" t="s">
        <v>548</v>
      </c>
      <c r="AP4" s="406" t="s">
        <v>549</v>
      </c>
      <c r="AQ4" s="407" t="s">
        <v>550</v>
      </c>
      <c r="AR4" s="407" t="s">
        <v>1035</v>
      </c>
      <c r="AS4" s="408" t="s">
        <v>554</v>
      </c>
      <c r="AT4" s="409" t="s">
        <v>1035</v>
      </c>
      <c r="AU4" s="409" t="s">
        <v>554</v>
      </c>
      <c r="AV4" s="409" t="s">
        <v>553</v>
      </c>
      <c r="AW4" s="409" t="s">
        <v>554</v>
      </c>
      <c r="AX4" s="409" t="s">
        <v>553</v>
      </c>
      <c r="AY4" s="409" t="s">
        <v>554</v>
      </c>
      <c r="AZ4" s="410" t="s">
        <v>555</v>
      </c>
      <c r="BA4" s="410" t="s">
        <v>24</v>
      </c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411" t="s">
        <v>21</v>
      </c>
      <c r="CM4" s="412" t="s">
        <v>1210</v>
      </c>
      <c r="CN4" s="412" t="s">
        <v>30</v>
      </c>
      <c r="CO4" s="412" t="s">
        <v>1211</v>
      </c>
      <c r="CP4" s="412" t="s">
        <v>1212</v>
      </c>
      <c r="CQ4" s="413" t="s">
        <v>1213</v>
      </c>
      <c r="CR4" s="412" t="s">
        <v>1214</v>
      </c>
      <c r="CS4" s="414" t="s">
        <v>1215</v>
      </c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409" t="s">
        <v>553</v>
      </c>
      <c r="DP4" s="409" t="s">
        <v>554</v>
      </c>
      <c r="DQ4" s="415" t="s">
        <v>1217</v>
      </c>
    </row>
    <row r="5" spans="1:121" ht="28.5" customHeight="1">
      <c r="A5" s="416">
        <v>1</v>
      </c>
      <c r="B5" s="417" t="str">
        <f aca="true" t="shared" si="0" ref="B5:B15">MID(D5,3,2)</f>
        <v>IS</v>
      </c>
      <c r="C5" s="417" t="s">
        <v>62</v>
      </c>
      <c r="D5" s="418" t="s">
        <v>367</v>
      </c>
      <c r="E5" s="419" t="s">
        <v>738</v>
      </c>
      <c r="F5" s="417" t="s">
        <v>36</v>
      </c>
      <c r="G5" s="190">
        <v>36</v>
      </c>
      <c r="H5" s="190">
        <v>731</v>
      </c>
      <c r="I5" s="190">
        <v>59</v>
      </c>
      <c r="J5" s="190">
        <v>0</v>
      </c>
      <c r="K5" s="190">
        <f>SUM(I5:J5)</f>
        <v>59</v>
      </c>
      <c r="L5" s="190">
        <v>35</v>
      </c>
      <c r="M5" s="190">
        <v>32</v>
      </c>
      <c r="N5" s="190">
        <v>712</v>
      </c>
      <c r="O5" s="190">
        <v>97</v>
      </c>
      <c r="P5" s="190">
        <v>2</v>
      </c>
      <c r="Q5" s="190">
        <f>SUM(O5:P5)</f>
        <v>99</v>
      </c>
      <c r="R5" s="190">
        <v>35</v>
      </c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>
        <f>M5</f>
        <v>32</v>
      </c>
      <c r="AJ5" s="190">
        <f>N5</f>
        <v>712</v>
      </c>
      <c r="AK5" s="190">
        <f>Q5+T5</f>
        <v>99</v>
      </c>
      <c r="AL5" s="190">
        <f>R5</f>
        <v>35</v>
      </c>
      <c r="AM5" s="5">
        <f>IF(D5=AN5,1,"")</f>
        <v>1</v>
      </c>
      <c r="AN5" s="420" t="s">
        <v>367</v>
      </c>
      <c r="AO5" s="421" t="s">
        <v>1039</v>
      </c>
      <c r="AP5" s="422" t="s">
        <v>32</v>
      </c>
      <c r="AQ5" s="210">
        <v>41060.02453739133</v>
      </c>
      <c r="AR5" s="423">
        <v>653</v>
      </c>
      <c r="AS5" s="423">
        <v>33</v>
      </c>
      <c r="AT5" s="390">
        <v>601</v>
      </c>
      <c r="AU5" s="390">
        <v>32</v>
      </c>
      <c r="AV5" s="424">
        <v>52</v>
      </c>
      <c r="AW5" s="424">
        <v>1</v>
      </c>
      <c r="AX5" s="424">
        <f>AJ5-AR5</f>
        <v>59</v>
      </c>
      <c r="AY5" s="424">
        <f>AI5-AS5</f>
        <v>-1</v>
      </c>
      <c r="AZ5" s="210">
        <v>41523.577772910074</v>
      </c>
      <c r="BA5" s="210">
        <v>31108.089894015815</v>
      </c>
      <c r="BB5" s="190"/>
      <c r="BC5" s="190"/>
      <c r="BD5" s="190">
        <f>IF(BH5=D5,1,0)</f>
        <v>1</v>
      </c>
      <c r="BE5" s="192" t="s">
        <v>32</v>
      </c>
      <c r="BF5" s="192" t="s">
        <v>32</v>
      </c>
      <c r="BG5" s="192" t="s">
        <v>440</v>
      </c>
      <c r="BH5" s="192" t="s">
        <v>367</v>
      </c>
      <c r="BI5" s="192" t="s">
        <v>1193</v>
      </c>
      <c r="BJ5" s="193">
        <v>0</v>
      </c>
      <c r="BK5" s="193">
        <v>0</v>
      </c>
      <c r="BL5" s="193">
        <v>0</v>
      </c>
      <c r="BM5" s="193">
        <v>0</v>
      </c>
      <c r="BN5" s="193">
        <v>0</v>
      </c>
      <c r="BO5" s="193">
        <v>0</v>
      </c>
      <c r="BP5" s="194">
        <v>0</v>
      </c>
      <c r="BQ5" s="194">
        <v>0</v>
      </c>
      <c r="BR5" s="194">
        <v>0</v>
      </c>
      <c r="BS5" s="194">
        <v>0</v>
      </c>
      <c r="BT5" s="194">
        <v>0</v>
      </c>
      <c r="BU5" s="194">
        <v>0</v>
      </c>
      <c r="BV5" s="194">
        <v>0</v>
      </c>
      <c r="BW5" s="194">
        <v>0</v>
      </c>
      <c r="BX5" s="195">
        <v>0</v>
      </c>
      <c r="BY5" s="195">
        <v>0</v>
      </c>
      <c r="BZ5" s="195">
        <v>0</v>
      </c>
      <c r="CA5" s="195">
        <v>0</v>
      </c>
      <c r="CB5" s="195">
        <v>0</v>
      </c>
      <c r="CC5" s="195">
        <v>0</v>
      </c>
      <c r="CD5" s="195">
        <v>0</v>
      </c>
      <c r="CE5" s="195">
        <v>0</v>
      </c>
      <c r="CF5" s="196">
        <v>817</v>
      </c>
      <c r="CG5" s="196">
        <v>0</v>
      </c>
      <c r="CH5" s="196">
        <v>41</v>
      </c>
      <c r="CI5" s="196">
        <v>77</v>
      </c>
      <c r="CJ5" s="196">
        <v>2</v>
      </c>
      <c r="CK5" s="196">
        <v>79</v>
      </c>
      <c r="CL5" s="197">
        <v>817</v>
      </c>
      <c r="CM5" s="197">
        <v>0</v>
      </c>
      <c r="CN5" s="197">
        <v>41</v>
      </c>
      <c r="CO5" s="198">
        <v>77</v>
      </c>
      <c r="CP5" s="198">
        <v>2</v>
      </c>
      <c r="CQ5" s="198">
        <v>0</v>
      </c>
      <c r="CR5" s="198">
        <v>0</v>
      </c>
      <c r="CS5" s="197">
        <v>79</v>
      </c>
      <c r="CT5" s="200"/>
      <c r="CU5" s="200"/>
      <c r="CV5" s="200"/>
      <c r="CW5" s="200"/>
      <c r="CX5" s="200"/>
      <c r="CY5" s="200">
        <v>817</v>
      </c>
      <c r="CZ5" s="200"/>
      <c r="DA5" s="200"/>
      <c r="DB5" s="200"/>
      <c r="DC5" s="200">
        <v>41</v>
      </c>
      <c r="DD5" s="200">
        <v>817</v>
      </c>
      <c r="DE5" s="200">
        <v>41</v>
      </c>
      <c r="DF5" s="200">
        <v>1</v>
      </c>
      <c r="DG5" s="200">
        <v>1</v>
      </c>
      <c r="DH5" s="201">
        <v>11990.410588310855</v>
      </c>
      <c r="DI5" s="201">
        <v>19383.74644137931</v>
      </c>
      <c r="DJ5" s="202">
        <v>31374.157029690163</v>
      </c>
      <c r="DK5" s="200">
        <v>1</v>
      </c>
      <c r="DL5" s="200">
        <v>1</v>
      </c>
      <c r="DM5" s="200">
        <v>1</v>
      </c>
      <c r="DN5" s="200" t="s">
        <v>1194</v>
      </c>
      <c r="DO5" s="425"/>
      <c r="DP5" s="425">
        <f>CN5-AI5</f>
        <v>9</v>
      </c>
      <c r="DQ5" s="426">
        <f>(BA5+DO5*Foglio1!$L$20+superiore!DP5*Foglio1!$I$20)*(1-Foglio1!$L$28)</f>
        <v>26023.683644474113</v>
      </c>
    </row>
    <row r="6" spans="1:122" ht="28.5" customHeight="1">
      <c r="A6" s="416">
        <v>2</v>
      </c>
      <c r="B6" s="417" t="str">
        <f t="shared" si="0"/>
        <v>IS</v>
      </c>
      <c r="C6" s="417" t="s">
        <v>62</v>
      </c>
      <c r="D6" s="418" t="s">
        <v>368</v>
      </c>
      <c r="E6" s="419" t="s">
        <v>739</v>
      </c>
      <c r="F6" s="417" t="s">
        <v>36</v>
      </c>
      <c r="G6" s="190">
        <v>22</v>
      </c>
      <c r="H6" s="190">
        <v>368</v>
      </c>
      <c r="I6" s="190">
        <v>35</v>
      </c>
      <c r="J6" s="190">
        <v>0</v>
      </c>
      <c r="K6" s="190">
        <f aca="true" t="shared" si="1" ref="K6:K13">SUM(I6:J6)</f>
        <v>35</v>
      </c>
      <c r="L6" s="190">
        <v>26</v>
      </c>
      <c r="M6" s="190">
        <v>19</v>
      </c>
      <c r="N6" s="190">
        <v>396</v>
      </c>
      <c r="O6" s="190">
        <v>64</v>
      </c>
      <c r="P6" s="190">
        <v>4</v>
      </c>
      <c r="Q6" s="190">
        <f aca="true" t="shared" si="2" ref="Q6:Q33">SUM(O6:P6)</f>
        <v>68</v>
      </c>
      <c r="R6" s="190">
        <v>26</v>
      </c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>
        <f aca="true" t="shared" si="3" ref="AI6:AI71">M6</f>
        <v>19</v>
      </c>
      <c r="AJ6" s="190">
        <f aca="true" t="shared" si="4" ref="AJ6:AJ71">N6</f>
        <v>396</v>
      </c>
      <c r="AK6" s="190">
        <f aca="true" t="shared" si="5" ref="AK6:AK71">Q6+T6</f>
        <v>68</v>
      </c>
      <c r="AL6" s="190">
        <f aca="true" t="shared" si="6" ref="AL6:AL71">R6</f>
        <v>26</v>
      </c>
      <c r="AM6" s="5">
        <f aca="true" t="shared" si="7" ref="AM6:AM71">IF(D6=AN6,1,"")</f>
        <v>1</v>
      </c>
      <c r="AN6" s="420" t="s">
        <v>368</v>
      </c>
      <c r="AO6" s="421" t="s">
        <v>1040</v>
      </c>
      <c r="AP6" s="422" t="s">
        <v>32</v>
      </c>
      <c r="AQ6" s="210">
        <v>36905.75709737024</v>
      </c>
      <c r="AR6" s="423">
        <v>445</v>
      </c>
      <c r="AS6" s="423">
        <v>22</v>
      </c>
      <c r="AT6" s="390">
        <v>443</v>
      </c>
      <c r="AU6" s="390">
        <v>21</v>
      </c>
      <c r="AV6" s="424">
        <v>2</v>
      </c>
      <c r="AW6" s="424">
        <v>1</v>
      </c>
      <c r="AX6" s="424">
        <f aca="true" t="shared" si="8" ref="AX6:AX71">AJ6-AR6</f>
        <v>-49</v>
      </c>
      <c r="AY6" s="424">
        <f aca="true" t="shared" si="9" ref="AY6:AY71">AI6-AS6</f>
        <v>-3</v>
      </c>
      <c r="AZ6" s="210">
        <v>36853.19782232109</v>
      </c>
      <c r="BA6" s="210">
        <v>25714.062872222083</v>
      </c>
      <c r="BB6" s="190"/>
      <c r="BC6" s="190"/>
      <c r="BD6" s="190">
        <f aca="true" t="shared" si="10" ref="BD6:BD71">IF(BH6=D6,1,0)</f>
        <v>1</v>
      </c>
      <c r="BE6" s="192" t="s">
        <v>32</v>
      </c>
      <c r="BF6" s="192" t="s">
        <v>32</v>
      </c>
      <c r="BG6" s="192" t="s">
        <v>440</v>
      </c>
      <c r="BH6" s="192" t="s">
        <v>368</v>
      </c>
      <c r="BI6" s="192" t="s">
        <v>1195</v>
      </c>
      <c r="BJ6" s="193">
        <v>0</v>
      </c>
      <c r="BK6" s="193">
        <v>0</v>
      </c>
      <c r="BL6" s="193">
        <v>0</v>
      </c>
      <c r="BM6" s="193">
        <v>0</v>
      </c>
      <c r="BN6" s="193">
        <v>0</v>
      </c>
      <c r="BO6" s="193">
        <v>0</v>
      </c>
      <c r="BP6" s="194">
        <v>0</v>
      </c>
      <c r="BQ6" s="194">
        <v>0</v>
      </c>
      <c r="BR6" s="194">
        <v>0</v>
      </c>
      <c r="BS6" s="194">
        <v>0</v>
      </c>
      <c r="BT6" s="194">
        <v>0</v>
      </c>
      <c r="BU6" s="194">
        <v>0</v>
      </c>
      <c r="BV6" s="194">
        <v>0</v>
      </c>
      <c r="BW6" s="194">
        <v>0</v>
      </c>
      <c r="BX6" s="195">
        <v>0</v>
      </c>
      <c r="BY6" s="195">
        <v>0</v>
      </c>
      <c r="BZ6" s="195">
        <v>0</v>
      </c>
      <c r="CA6" s="195">
        <v>0</v>
      </c>
      <c r="CB6" s="195">
        <v>0</v>
      </c>
      <c r="CC6" s="195">
        <v>0</v>
      </c>
      <c r="CD6" s="195">
        <v>0</v>
      </c>
      <c r="CE6" s="195">
        <v>0</v>
      </c>
      <c r="CF6" s="196">
        <v>419</v>
      </c>
      <c r="CG6" s="196">
        <v>6</v>
      </c>
      <c r="CH6" s="196">
        <v>22</v>
      </c>
      <c r="CI6" s="196">
        <v>46</v>
      </c>
      <c r="CJ6" s="196">
        <v>4</v>
      </c>
      <c r="CK6" s="196">
        <v>50</v>
      </c>
      <c r="CL6" s="197">
        <v>419</v>
      </c>
      <c r="CM6" s="197">
        <v>6</v>
      </c>
      <c r="CN6" s="197">
        <v>22</v>
      </c>
      <c r="CO6" s="198">
        <v>46</v>
      </c>
      <c r="CP6" s="198">
        <v>4</v>
      </c>
      <c r="CQ6" s="198">
        <v>0</v>
      </c>
      <c r="CR6" s="198">
        <v>0</v>
      </c>
      <c r="CS6" s="197">
        <v>50</v>
      </c>
      <c r="CT6" s="200"/>
      <c r="CU6" s="200"/>
      <c r="CV6" s="200"/>
      <c r="CW6" s="200">
        <v>189</v>
      </c>
      <c r="CX6" s="200"/>
      <c r="CY6" s="200">
        <v>230</v>
      </c>
      <c r="CZ6" s="200"/>
      <c r="DA6" s="200">
        <v>10</v>
      </c>
      <c r="DB6" s="200"/>
      <c r="DC6" s="200">
        <v>12</v>
      </c>
      <c r="DD6" s="200">
        <v>419</v>
      </c>
      <c r="DE6" s="200">
        <v>22</v>
      </c>
      <c r="DF6" s="200">
        <v>1</v>
      </c>
      <c r="DG6" s="200">
        <v>1</v>
      </c>
      <c r="DH6" s="201">
        <v>5910.737129433295</v>
      </c>
      <c r="DI6" s="201">
        <v>9711.717208389618</v>
      </c>
      <c r="DJ6" s="202">
        <v>15622.454337822914</v>
      </c>
      <c r="DK6" s="200">
        <v>1</v>
      </c>
      <c r="DL6" s="200" t="s">
        <v>1194</v>
      </c>
      <c r="DM6" s="200">
        <v>1</v>
      </c>
      <c r="DN6" s="200" t="s">
        <v>1194</v>
      </c>
      <c r="DO6" s="425">
        <f aca="true" t="shared" si="11" ref="DO6:DO71">CL6-AJ6</f>
        <v>23</v>
      </c>
      <c r="DP6" s="425">
        <f aca="true" t="shared" si="12" ref="DP6:DP71">CN6-AI6</f>
        <v>3</v>
      </c>
      <c r="DQ6" s="426">
        <f>(BA6+DO6*Foglio1!$L$20+superiore!DP6*Foglio1!$I$20)*(1-Foglio1!$L$28)</f>
        <v>20486.54804389966</v>
      </c>
      <c r="DR6" s="247"/>
    </row>
    <row r="7" spans="1:121" ht="24.75" customHeight="1">
      <c r="A7" s="416">
        <v>3</v>
      </c>
      <c r="B7" s="417" t="str">
        <f t="shared" si="0"/>
        <v>PC</v>
      </c>
      <c r="C7" s="417" t="s">
        <v>62</v>
      </c>
      <c r="D7" s="418" t="s">
        <v>369</v>
      </c>
      <c r="E7" s="419" t="s">
        <v>740</v>
      </c>
      <c r="F7" s="417" t="s">
        <v>36</v>
      </c>
      <c r="G7" s="190">
        <v>31</v>
      </c>
      <c r="H7" s="190">
        <v>759</v>
      </c>
      <c r="I7" s="190">
        <v>47</v>
      </c>
      <c r="J7" s="190">
        <v>0</v>
      </c>
      <c r="K7" s="190">
        <f t="shared" si="1"/>
        <v>47</v>
      </c>
      <c r="L7" s="190">
        <v>19</v>
      </c>
      <c r="M7" s="190">
        <v>32</v>
      </c>
      <c r="N7" s="190">
        <v>744</v>
      </c>
      <c r="O7" s="190">
        <v>64</v>
      </c>
      <c r="P7" s="190">
        <v>1</v>
      </c>
      <c r="Q7" s="190">
        <f t="shared" si="2"/>
        <v>65</v>
      </c>
      <c r="R7" s="190">
        <v>19</v>
      </c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>
        <f t="shared" si="3"/>
        <v>32</v>
      </c>
      <c r="AJ7" s="190">
        <f t="shared" si="4"/>
        <v>744</v>
      </c>
      <c r="AK7" s="190">
        <f t="shared" si="5"/>
        <v>65</v>
      </c>
      <c r="AL7" s="190">
        <f t="shared" si="6"/>
        <v>19</v>
      </c>
      <c r="AM7" s="5">
        <f t="shared" si="7"/>
        <v>1</v>
      </c>
      <c r="AN7" s="420" t="s">
        <v>369</v>
      </c>
      <c r="AO7" s="421" t="s">
        <v>1045</v>
      </c>
      <c r="AP7" s="422" t="s">
        <v>32</v>
      </c>
      <c r="AQ7" s="210">
        <v>16432.847074915353</v>
      </c>
      <c r="AR7" s="423">
        <v>700</v>
      </c>
      <c r="AS7" s="423">
        <v>31</v>
      </c>
      <c r="AT7" s="390">
        <v>635</v>
      </c>
      <c r="AU7" s="390">
        <v>29</v>
      </c>
      <c r="AV7" s="424">
        <v>65</v>
      </c>
      <c r="AW7" s="424">
        <v>2</v>
      </c>
      <c r="AX7" s="424">
        <f t="shared" si="8"/>
        <v>44</v>
      </c>
      <c r="AY7" s="424">
        <f t="shared" si="9"/>
        <v>1</v>
      </c>
      <c r="AZ7" s="210">
        <v>17673.164635542507</v>
      </c>
      <c r="BA7" s="210">
        <v>13964.4487638183</v>
      </c>
      <c r="BB7" s="190"/>
      <c r="BC7" s="190"/>
      <c r="BD7" s="190">
        <f t="shared" si="10"/>
        <v>1</v>
      </c>
      <c r="BE7" s="192" t="s">
        <v>32</v>
      </c>
      <c r="BF7" s="192" t="s">
        <v>32</v>
      </c>
      <c r="BG7" s="192" t="s">
        <v>1196</v>
      </c>
      <c r="BH7" s="192" t="s">
        <v>369</v>
      </c>
      <c r="BI7" s="192" t="s">
        <v>1197</v>
      </c>
      <c r="BJ7" s="193">
        <v>0</v>
      </c>
      <c r="BK7" s="193">
        <v>0</v>
      </c>
      <c r="BL7" s="193">
        <v>0</v>
      </c>
      <c r="BM7" s="193">
        <v>0</v>
      </c>
      <c r="BN7" s="193">
        <v>0</v>
      </c>
      <c r="BO7" s="193">
        <v>0</v>
      </c>
      <c r="BP7" s="194">
        <v>0</v>
      </c>
      <c r="BQ7" s="194">
        <v>0</v>
      </c>
      <c r="BR7" s="194">
        <v>0</v>
      </c>
      <c r="BS7" s="194">
        <v>0</v>
      </c>
      <c r="BT7" s="194">
        <v>0</v>
      </c>
      <c r="BU7" s="194">
        <v>0</v>
      </c>
      <c r="BV7" s="194">
        <v>0</v>
      </c>
      <c r="BW7" s="194">
        <v>0</v>
      </c>
      <c r="BX7" s="195">
        <v>0</v>
      </c>
      <c r="BY7" s="195">
        <v>0</v>
      </c>
      <c r="BZ7" s="195">
        <v>0</v>
      </c>
      <c r="CA7" s="195">
        <v>0</v>
      </c>
      <c r="CB7" s="195">
        <v>0</v>
      </c>
      <c r="CC7" s="195">
        <v>0</v>
      </c>
      <c r="CD7" s="195">
        <v>0</v>
      </c>
      <c r="CE7" s="195">
        <v>0</v>
      </c>
      <c r="CF7" s="196">
        <v>806</v>
      </c>
      <c r="CG7" s="196">
        <v>1</v>
      </c>
      <c r="CH7" s="196">
        <v>36</v>
      </c>
      <c r="CI7" s="196">
        <v>52</v>
      </c>
      <c r="CJ7" s="196">
        <v>1</v>
      </c>
      <c r="CK7" s="196">
        <v>53</v>
      </c>
      <c r="CL7" s="197">
        <v>806</v>
      </c>
      <c r="CM7" s="197">
        <v>1</v>
      </c>
      <c r="CN7" s="197">
        <v>36</v>
      </c>
      <c r="CO7" s="198">
        <v>52</v>
      </c>
      <c r="CP7" s="198">
        <v>1</v>
      </c>
      <c r="CQ7" s="198">
        <v>0</v>
      </c>
      <c r="CR7" s="198">
        <v>0</v>
      </c>
      <c r="CS7" s="197">
        <v>53</v>
      </c>
      <c r="CT7" s="200"/>
      <c r="CU7" s="200"/>
      <c r="CV7" s="200">
        <v>806</v>
      </c>
      <c r="CW7" s="200"/>
      <c r="CX7" s="200"/>
      <c r="CY7" s="200"/>
      <c r="CZ7" s="200">
        <v>36</v>
      </c>
      <c r="DA7" s="200"/>
      <c r="DB7" s="200"/>
      <c r="DC7" s="200"/>
      <c r="DD7" s="200">
        <v>806</v>
      </c>
      <c r="DE7" s="200">
        <v>36</v>
      </c>
      <c r="DF7" s="200">
        <v>1</v>
      </c>
      <c r="DG7" s="200">
        <v>1</v>
      </c>
      <c r="DH7" s="201">
        <v>4391.756908696379</v>
      </c>
      <c r="DI7" s="201">
        <v>6553.058587360595</v>
      </c>
      <c r="DJ7" s="202">
        <v>10944.815496056974</v>
      </c>
      <c r="DK7" s="200" t="s">
        <v>1194</v>
      </c>
      <c r="DL7" s="200">
        <v>1</v>
      </c>
      <c r="DM7" s="200">
        <v>1</v>
      </c>
      <c r="DN7" s="200">
        <v>1</v>
      </c>
      <c r="DO7" s="425">
        <f t="shared" si="11"/>
        <v>62</v>
      </c>
      <c r="DP7" s="425">
        <f t="shared" si="12"/>
        <v>4</v>
      </c>
      <c r="DQ7" s="426">
        <f>(BA7+DO7*Foglio1!$L$20+superiore!DP7*Foglio1!$I$20)*(1-Foglio1!$L$28)</f>
        <v>12205.318675752078</v>
      </c>
    </row>
    <row r="8" spans="1:121" ht="24.75" customHeight="1">
      <c r="A8" s="416">
        <v>4</v>
      </c>
      <c r="B8" s="417" t="str">
        <f t="shared" si="0"/>
        <v>PS</v>
      </c>
      <c r="C8" s="417" t="s">
        <v>62</v>
      </c>
      <c r="D8" s="418" t="s">
        <v>370</v>
      </c>
      <c r="E8" s="419" t="s">
        <v>741</v>
      </c>
      <c r="F8" s="417" t="s">
        <v>36</v>
      </c>
      <c r="G8" s="190">
        <v>19</v>
      </c>
      <c r="H8" s="190">
        <v>411</v>
      </c>
      <c r="I8" s="190">
        <v>32</v>
      </c>
      <c r="J8" s="190">
        <v>0</v>
      </c>
      <c r="K8" s="190">
        <f t="shared" si="1"/>
        <v>32</v>
      </c>
      <c r="L8" s="190">
        <v>12</v>
      </c>
      <c r="M8" s="190">
        <v>19</v>
      </c>
      <c r="N8" s="190">
        <v>408</v>
      </c>
      <c r="O8" s="190">
        <v>36</v>
      </c>
      <c r="P8" s="190">
        <v>0</v>
      </c>
      <c r="Q8" s="190">
        <f t="shared" si="2"/>
        <v>36</v>
      </c>
      <c r="R8" s="190">
        <v>12</v>
      </c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>
        <f t="shared" si="3"/>
        <v>19</v>
      </c>
      <c r="AJ8" s="190">
        <f t="shared" si="4"/>
        <v>408</v>
      </c>
      <c r="AK8" s="190">
        <f t="shared" si="5"/>
        <v>36</v>
      </c>
      <c r="AL8" s="190">
        <f t="shared" si="6"/>
        <v>12</v>
      </c>
      <c r="AM8" s="5">
        <f t="shared" si="7"/>
        <v>1</v>
      </c>
      <c r="AN8" s="420" t="s">
        <v>370</v>
      </c>
      <c r="AO8" s="421" t="s">
        <v>1050</v>
      </c>
      <c r="AP8" s="422" t="s">
        <v>32</v>
      </c>
      <c r="AQ8" s="210">
        <v>16349.845766569331</v>
      </c>
      <c r="AR8" s="423">
        <v>431</v>
      </c>
      <c r="AS8" s="423">
        <v>21</v>
      </c>
      <c r="AT8" s="390">
        <v>475</v>
      </c>
      <c r="AU8" s="390">
        <v>22</v>
      </c>
      <c r="AV8" s="424">
        <v>-44</v>
      </c>
      <c r="AW8" s="424">
        <v>-1</v>
      </c>
      <c r="AX8" s="424">
        <f t="shared" si="8"/>
        <v>-23</v>
      </c>
      <c r="AY8" s="424">
        <f t="shared" si="9"/>
        <v>-2</v>
      </c>
      <c r="AZ8" s="210">
        <v>15318.445575826338</v>
      </c>
      <c r="BA8" s="210">
        <v>10388.026138085439</v>
      </c>
      <c r="BB8" s="190"/>
      <c r="BC8" s="190"/>
      <c r="BD8" s="190">
        <f t="shared" si="10"/>
        <v>1</v>
      </c>
      <c r="BE8" s="192" t="s">
        <v>32</v>
      </c>
      <c r="BF8" s="192" t="s">
        <v>32</v>
      </c>
      <c r="BG8" s="192" t="s">
        <v>1198</v>
      </c>
      <c r="BH8" s="192" t="s">
        <v>370</v>
      </c>
      <c r="BI8" s="192" t="s">
        <v>1199</v>
      </c>
      <c r="BJ8" s="193">
        <v>0</v>
      </c>
      <c r="BK8" s="193">
        <v>0</v>
      </c>
      <c r="BL8" s="193">
        <v>0</v>
      </c>
      <c r="BM8" s="193">
        <v>0</v>
      </c>
      <c r="BN8" s="193">
        <v>0</v>
      </c>
      <c r="BO8" s="193">
        <v>0</v>
      </c>
      <c r="BP8" s="194">
        <v>0</v>
      </c>
      <c r="BQ8" s="194">
        <v>0</v>
      </c>
      <c r="BR8" s="194">
        <v>0</v>
      </c>
      <c r="BS8" s="194">
        <v>0</v>
      </c>
      <c r="BT8" s="194">
        <v>0</v>
      </c>
      <c r="BU8" s="194">
        <v>0</v>
      </c>
      <c r="BV8" s="194">
        <v>0</v>
      </c>
      <c r="BW8" s="194">
        <v>0</v>
      </c>
      <c r="BX8" s="195">
        <v>0</v>
      </c>
      <c r="BY8" s="195">
        <v>0</v>
      </c>
      <c r="BZ8" s="195">
        <v>0</v>
      </c>
      <c r="CA8" s="195">
        <v>0</v>
      </c>
      <c r="CB8" s="195">
        <v>0</v>
      </c>
      <c r="CC8" s="195">
        <v>0</v>
      </c>
      <c r="CD8" s="195">
        <v>0</v>
      </c>
      <c r="CE8" s="195">
        <v>0</v>
      </c>
      <c r="CF8" s="196">
        <v>429</v>
      </c>
      <c r="CG8" s="196">
        <v>0</v>
      </c>
      <c r="CH8" s="196">
        <v>19</v>
      </c>
      <c r="CI8" s="196">
        <v>31</v>
      </c>
      <c r="CJ8" s="196">
        <v>0</v>
      </c>
      <c r="CK8" s="196">
        <v>31</v>
      </c>
      <c r="CL8" s="197">
        <v>429</v>
      </c>
      <c r="CM8" s="197">
        <v>0</v>
      </c>
      <c r="CN8" s="197">
        <v>19</v>
      </c>
      <c r="CO8" s="198">
        <v>31</v>
      </c>
      <c r="CP8" s="198">
        <v>0</v>
      </c>
      <c r="CQ8" s="198">
        <v>0</v>
      </c>
      <c r="CR8" s="198">
        <v>0</v>
      </c>
      <c r="CS8" s="197">
        <v>31</v>
      </c>
      <c r="CT8" s="200"/>
      <c r="CU8" s="200"/>
      <c r="CV8" s="200">
        <v>429</v>
      </c>
      <c r="CW8" s="200"/>
      <c r="CX8" s="200"/>
      <c r="CY8" s="200"/>
      <c r="CZ8" s="200">
        <v>19</v>
      </c>
      <c r="DA8" s="200"/>
      <c r="DB8" s="200"/>
      <c r="DC8" s="200"/>
      <c r="DD8" s="200">
        <v>429</v>
      </c>
      <c r="DE8" s="200">
        <v>19</v>
      </c>
      <c r="DF8" s="200">
        <v>1</v>
      </c>
      <c r="DG8" s="200">
        <v>1</v>
      </c>
      <c r="DH8" s="201">
        <v>2337.5480320480724</v>
      </c>
      <c r="DI8" s="201">
        <v>3458.5586988847585</v>
      </c>
      <c r="DJ8" s="202">
        <v>5796.106730932831</v>
      </c>
      <c r="DK8" s="200" t="s">
        <v>1194</v>
      </c>
      <c r="DL8" s="200">
        <v>1</v>
      </c>
      <c r="DM8" s="200">
        <v>1</v>
      </c>
      <c r="DN8" s="200">
        <v>1</v>
      </c>
      <c r="DO8" s="425">
        <f t="shared" si="11"/>
        <v>21</v>
      </c>
      <c r="DP8" s="425">
        <f t="shared" si="12"/>
        <v>0</v>
      </c>
      <c r="DQ8" s="426">
        <f>(BA8+DO8*Foglio1!$L$20+superiore!DP8*Foglio1!$I$20)*(1-Foglio1!$L$28)</f>
        <v>8043.248028527324</v>
      </c>
    </row>
    <row r="9" spans="1:121" ht="24.75" customHeight="1">
      <c r="A9" s="416">
        <v>5</v>
      </c>
      <c r="B9" s="417" t="str">
        <f t="shared" si="0"/>
        <v>PS</v>
      </c>
      <c r="C9" s="417" t="s">
        <v>62</v>
      </c>
      <c r="D9" s="418" t="s">
        <v>371</v>
      </c>
      <c r="E9" s="419" t="s">
        <v>742</v>
      </c>
      <c r="F9" s="417" t="s">
        <v>36</v>
      </c>
      <c r="G9" s="190">
        <v>30</v>
      </c>
      <c r="H9" s="190">
        <v>715</v>
      </c>
      <c r="I9" s="190">
        <v>41</v>
      </c>
      <c r="J9" s="190">
        <v>0</v>
      </c>
      <c r="K9" s="190">
        <f t="shared" si="1"/>
        <v>41</v>
      </c>
      <c r="L9" s="190">
        <v>18</v>
      </c>
      <c r="M9" s="190">
        <v>31</v>
      </c>
      <c r="N9" s="190">
        <v>694</v>
      </c>
      <c r="O9" s="190">
        <v>58</v>
      </c>
      <c r="P9" s="190">
        <v>1</v>
      </c>
      <c r="Q9" s="190">
        <f t="shared" si="2"/>
        <v>59</v>
      </c>
      <c r="R9" s="190">
        <v>18</v>
      </c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>
        <f t="shared" si="3"/>
        <v>31</v>
      </c>
      <c r="AJ9" s="190">
        <f t="shared" si="4"/>
        <v>694</v>
      </c>
      <c r="AK9" s="190">
        <f t="shared" si="5"/>
        <v>59</v>
      </c>
      <c r="AL9" s="190">
        <f t="shared" si="6"/>
        <v>18</v>
      </c>
      <c r="AM9" s="5">
        <f t="shared" si="7"/>
        <v>1</v>
      </c>
      <c r="AN9" s="420" t="s">
        <v>371</v>
      </c>
      <c r="AO9" s="421" t="s">
        <v>1051</v>
      </c>
      <c r="AP9" s="422" t="s">
        <v>32</v>
      </c>
      <c r="AQ9" s="210">
        <v>14483.758806646187</v>
      </c>
      <c r="AR9" s="423">
        <v>602</v>
      </c>
      <c r="AS9" s="423">
        <v>27</v>
      </c>
      <c r="AT9" s="390">
        <v>578</v>
      </c>
      <c r="AU9" s="390">
        <v>25</v>
      </c>
      <c r="AV9" s="424">
        <v>24</v>
      </c>
      <c r="AW9" s="424">
        <v>2</v>
      </c>
      <c r="AX9" s="424">
        <f t="shared" si="8"/>
        <v>92</v>
      </c>
      <c r="AY9" s="424">
        <f t="shared" si="9"/>
        <v>4</v>
      </c>
      <c r="AZ9" s="210">
        <v>15284.158964971892</v>
      </c>
      <c r="BA9" s="210">
        <v>13808.621610310496</v>
      </c>
      <c r="BB9" s="190"/>
      <c r="BC9" s="190"/>
      <c r="BD9" s="190">
        <f t="shared" si="10"/>
        <v>1</v>
      </c>
      <c r="BE9" s="192" t="s">
        <v>32</v>
      </c>
      <c r="BF9" s="192" t="s">
        <v>32</v>
      </c>
      <c r="BG9" s="192" t="s">
        <v>1198</v>
      </c>
      <c r="BH9" s="192" t="s">
        <v>371</v>
      </c>
      <c r="BI9" s="192" t="s">
        <v>1200</v>
      </c>
      <c r="BJ9" s="193">
        <v>0</v>
      </c>
      <c r="BK9" s="193">
        <v>0</v>
      </c>
      <c r="BL9" s="193">
        <v>0</v>
      </c>
      <c r="BM9" s="193">
        <v>0</v>
      </c>
      <c r="BN9" s="193">
        <v>0</v>
      </c>
      <c r="BO9" s="193">
        <v>0</v>
      </c>
      <c r="BP9" s="194">
        <v>0</v>
      </c>
      <c r="BQ9" s="194">
        <v>0</v>
      </c>
      <c r="BR9" s="194">
        <v>0</v>
      </c>
      <c r="BS9" s="194">
        <v>0</v>
      </c>
      <c r="BT9" s="194">
        <v>0</v>
      </c>
      <c r="BU9" s="194">
        <v>0</v>
      </c>
      <c r="BV9" s="194">
        <v>0</v>
      </c>
      <c r="BW9" s="194">
        <v>0</v>
      </c>
      <c r="BX9" s="195">
        <v>0</v>
      </c>
      <c r="BY9" s="195">
        <v>0</v>
      </c>
      <c r="BZ9" s="195">
        <v>0</v>
      </c>
      <c r="CA9" s="195">
        <v>0</v>
      </c>
      <c r="CB9" s="195">
        <v>0</v>
      </c>
      <c r="CC9" s="195">
        <v>0</v>
      </c>
      <c r="CD9" s="195">
        <v>0</v>
      </c>
      <c r="CE9" s="195">
        <v>0</v>
      </c>
      <c r="CF9" s="196">
        <v>779</v>
      </c>
      <c r="CG9" s="196">
        <v>1</v>
      </c>
      <c r="CH9" s="196">
        <v>34</v>
      </c>
      <c r="CI9" s="196">
        <v>54</v>
      </c>
      <c r="CJ9" s="196">
        <v>0</v>
      </c>
      <c r="CK9" s="196">
        <v>54</v>
      </c>
      <c r="CL9" s="197">
        <v>779</v>
      </c>
      <c r="CM9" s="197">
        <v>1</v>
      </c>
      <c r="CN9" s="197">
        <v>34</v>
      </c>
      <c r="CO9" s="198">
        <v>54</v>
      </c>
      <c r="CP9" s="198">
        <v>0</v>
      </c>
      <c r="CQ9" s="198">
        <v>0</v>
      </c>
      <c r="CR9" s="198">
        <v>0</v>
      </c>
      <c r="CS9" s="197">
        <v>54</v>
      </c>
      <c r="CT9" s="200"/>
      <c r="CU9" s="200"/>
      <c r="CV9" s="200">
        <v>779</v>
      </c>
      <c r="CW9" s="200"/>
      <c r="CX9" s="200"/>
      <c r="CY9" s="200"/>
      <c r="CZ9" s="200">
        <v>34</v>
      </c>
      <c r="DA9" s="200"/>
      <c r="DB9" s="200"/>
      <c r="DC9" s="200"/>
      <c r="DD9" s="200">
        <v>779</v>
      </c>
      <c r="DE9" s="200">
        <v>34</v>
      </c>
      <c r="DF9" s="200">
        <v>1</v>
      </c>
      <c r="DG9" s="200">
        <v>1</v>
      </c>
      <c r="DH9" s="201">
        <v>4244.638501084961</v>
      </c>
      <c r="DI9" s="201">
        <v>6188.999776951673</v>
      </c>
      <c r="DJ9" s="202">
        <v>10433.638278036633</v>
      </c>
      <c r="DK9" s="200" t="s">
        <v>1194</v>
      </c>
      <c r="DL9" s="200">
        <v>1</v>
      </c>
      <c r="DM9" s="200">
        <v>1</v>
      </c>
      <c r="DN9" s="200">
        <v>1</v>
      </c>
      <c r="DO9" s="425">
        <f t="shared" si="11"/>
        <v>85</v>
      </c>
      <c r="DP9" s="425">
        <f t="shared" si="12"/>
        <v>3</v>
      </c>
      <c r="DQ9" s="426">
        <f>(BA9+DO9*Foglio1!$L$20+superiore!DP9*Foglio1!$I$20)*(1-Foglio1!$L$28)</f>
        <v>12010.120586721532</v>
      </c>
    </row>
    <row r="10" spans="1:121" ht="31.5" customHeight="1">
      <c r="A10" s="416">
        <v>6</v>
      </c>
      <c r="B10" s="417" t="str">
        <f t="shared" si="0"/>
        <v>RC</v>
      </c>
      <c r="C10" s="417" t="s">
        <v>62</v>
      </c>
      <c r="D10" s="418" t="s">
        <v>372</v>
      </c>
      <c r="E10" s="419" t="s">
        <v>743</v>
      </c>
      <c r="F10" s="417" t="s">
        <v>36</v>
      </c>
      <c r="G10" s="190">
        <v>38</v>
      </c>
      <c r="H10" s="190">
        <v>760</v>
      </c>
      <c r="I10" s="190">
        <v>68</v>
      </c>
      <c r="J10" s="190">
        <v>0</v>
      </c>
      <c r="K10" s="190">
        <f t="shared" si="1"/>
        <v>68</v>
      </c>
      <c r="L10" s="190">
        <v>35</v>
      </c>
      <c r="M10" s="190">
        <v>34</v>
      </c>
      <c r="N10" s="190">
        <v>638</v>
      </c>
      <c r="O10" s="190">
        <v>117</v>
      </c>
      <c r="P10" s="190">
        <v>21</v>
      </c>
      <c r="Q10" s="190">
        <f t="shared" si="2"/>
        <v>138</v>
      </c>
      <c r="R10" s="190">
        <v>35</v>
      </c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>
        <f t="shared" si="3"/>
        <v>34</v>
      </c>
      <c r="AJ10" s="190">
        <f t="shared" si="4"/>
        <v>638</v>
      </c>
      <c r="AK10" s="190">
        <f t="shared" si="5"/>
        <v>138</v>
      </c>
      <c r="AL10" s="190">
        <f t="shared" si="6"/>
        <v>35</v>
      </c>
      <c r="AM10" s="5">
        <f t="shared" si="7"/>
        <v>1</v>
      </c>
      <c r="AN10" s="420" t="s">
        <v>372</v>
      </c>
      <c r="AO10" s="421" t="s">
        <v>1054</v>
      </c>
      <c r="AP10" s="422" t="s">
        <v>32</v>
      </c>
      <c r="AQ10" s="210">
        <v>48534.49857566167</v>
      </c>
      <c r="AR10" s="423">
        <v>882</v>
      </c>
      <c r="AS10" s="423">
        <v>43</v>
      </c>
      <c r="AT10" s="390">
        <v>808</v>
      </c>
      <c r="AU10" s="390">
        <v>44</v>
      </c>
      <c r="AV10" s="424">
        <v>74</v>
      </c>
      <c r="AW10" s="424">
        <v>-1</v>
      </c>
      <c r="AX10" s="424">
        <f t="shared" si="8"/>
        <v>-244</v>
      </c>
      <c r="AY10" s="424">
        <f t="shared" si="9"/>
        <v>-9</v>
      </c>
      <c r="AZ10" s="210">
        <v>48464.59310092686</v>
      </c>
      <c r="BA10" s="210">
        <v>29986.600047047974</v>
      </c>
      <c r="BB10" s="190"/>
      <c r="BC10" s="190"/>
      <c r="BD10" s="190">
        <f t="shared" si="10"/>
        <v>1</v>
      </c>
      <c r="BE10" s="192" t="s">
        <v>32</v>
      </c>
      <c r="BF10" s="192" t="s">
        <v>32</v>
      </c>
      <c r="BG10" s="192" t="s">
        <v>1201</v>
      </c>
      <c r="BH10" s="192" t="s">
        <v>372</v>
      </c>
      <c r="BI10" s="192" t="s">
        <v>1202</v>
      </c>
      <c r="BJ10" s="193">
        <v>0</v>
      </c>
      <c r="BK10" s="193">
        <v>0</v>
      </c>
      <c r="BL10" s="193">
        <v>0</v>
      </c>
      <c r="BM10" s="193">
        <v>0</v>
      </c>
      <c r="BN10" s="193">
        <v>0</v>
      </c>
      <c r="BO10" s="193">
        <v>0</v>
      </c>
      <c r="BP10" s="194">
        <v>0</v>
      </c>
      <c r="BQ10" s="194">
        <v>0</v>
      </c>
      <c r="BR10" s="194">
        <v>0</v>
      </c>
      <c r="BS10" s="194">
        <v>0</v>
      </c>
      <c r="BT10" s="194">
        <v>0</v>
      </c>
      <c r="BU10" s="194">
        <v>0</v>
      </c>
      <c r="BV10" s="194">
        <v>0</v>
      </c>
      <c r="BW10" s="194">
        <v>0</v>
      </c>
      <c r="BX10" s="195">
        <v>0</v>
      </c>
      <c r="BY10" s="195">
        <v>0</v>
      </c>
      <c r="BZ10" s="195">
        <v>0</v>
      </c>
      <c r="CA10" s="195">
        <v>0</v>
      </c>
      <c r="CB10" s="195">
        <v>0</v>
      </c>
      <c r="CC10" s="195">
        <v>0</v>
      </c>
      <c r="CD10" s="195">
        <v>0</v>
      </c>
      <c r="CE10" s="195">
        <v>0</v>
      </c>
      <c r="CF10" s="196">
        <v>877</v>
      </c>
      <c r="CG10" s="196">
        <v>0</v>
      </c>
      <c r="CH10" s="196">
        <v>45</v>
      </c>
      <c r="CI10" s="196">
        <v>70</v>
      </c>
      <c r="CJ10" s="196">
        <v>17</v>
      </c>
      <c r="CK10" s="196">
        <v>87</v>
      </c>
      <c r="CL10" s="197">
        <v>877</v>
      </c>
      <c r="CM10" s="197">
        <v>0</v>
      </c>
      <c r="CN10" s="197">
        <v>45</v>
      </c>
      <c r="CO10" s="198">
        <v>70</v>
      </c>
      <c r="CP10" s="198">
        <v>17</v>
      </c>
      <c r="CQ10" s="198">
        <v>0</v>
      </c>
      <c r="CR10" s="198">
        <v>0</v>
      </c>
      <c r="CS10" s="197">
        <v>87</v>
      </c>
      <c r="CT10" s="200"/>
      <c r="CU10" s="200"/>
      <c r="CV10" s="200"/>
      <c r="CW10" s="190">
        <v>877</v>
      </c>
      <c r="CX10" s="200"/>
      <c r="CY10" s="200"/>
      <c r="CZ10" s="200"/>
      <c r="DA10" s="190">
        <v>45</v>
      </c>
      <c r="DB10" s="200"/>
      <c r="DC10" s="200"/>
      <c r="DD10" s="200">
        <v>877</v>
      </c>
      <c r="DE10" s="200">
        <v>45</v>
      </c>
      <c r="DF10" s="200">
        <v>1</v>
      </c>
      <c r="DG10" s="200">
        <v>1</v>
      </c>
      <c r="DH10" s="201">
        <v>11763.974730786518</v>
      </c>
      <c r="DI10" s="201">
        <v>18172.91505154639</v>
      </c>
      <c r="DJ10" s="202">
        <v>29936.88978233291</v>
      </c>
      <c r="DK10" s="200">
        <v>1</v>
      </c>
      <c r="DL10" s="200" t="s">
        <v>1194</v>
      </c>
      <c r="DM10" s="200">
        <v>1</v>
      </c>
      <c r="DN10" s="200">
        <v>1</v>
      </c>
      <c r="DO10" s="425">
        <f t="shared" si="11"/>
        <v>239</v>
      </c>
      <c r="DP10" s="425">
        <f t="shared" si="12"/>
        <v>11</v>
      </c>
      <c r="DQ10" s="426">
        <f>(BA10+DO10*Foglio1!$L$20+superiore!DP10*Foglio1!$I$20)*(1-Foglio1!$L$28)</f>
        <v>27785.507571267033</v>
      </c>
    </row>
    <row r="11" spans="1:121" ht="26.25" customHeight="1">
      <c r="A11" s="416">
        <v>7</v>
      </c>
      <c r="B11" s="417" t="str">
        <f t="shared" si="0"/>
        <v>SD</v>
      </c>
      <c r="C11" s="417" t="s">
        <v>62</v>
      </c>
      <c r="D11" s="418" t="s">
        <v>373</v>
      </c>
      <c r="E11" s="419" t="s">
        <v>744</v>
      </c>
      <c r="F11" s="417" t="s">
        <v>36</v>
      </c>
      <c r="G11" s="190">
        <v>30</v>
      </c>
      <c r="H11" s="190">
        <v>524</v>
      </c>
      <c r="I11" s="190">
        <v>69</v>
      </c>
      <c r="J11" s="190">
        <v>0</v>
      </c>
      <c r="K11" s="190">
        <f t="shared" si="1"/>
        <v>69</v>
      </c>
      <c r="L11" s="190">
        <v>24</v>
      </c>
      <c r="M11" s="190">
        <v>23</v>
      </c>
      <c r="N11" s="190">
        <v>518</v>
      </c>
      <c r="O11" s="190">
        <v>79</v>
      </c>
      <c r="P11" s="190">
        <v>6</v>
      </c>
      <c r="Q11" s="190">
        <f t="shared" si="2"/>
        <v>85</v>
      </c>
      <c r="R11" s="190">
        <v>24</v>
      </c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90"/>
      <c r="AE11" s="190"/>
      <c r="AF11" s="190"/>
      <c r="AG11" s="190"/>
      <c r="AH11" s="190"/>
      <c r="AI11" s="190">
        <f t="shared" si="3"/>
        <v>23</v>
      </c>
      <c r="AJ11" s="390">
        <v>518</v>
      </c>
      <c r="AK11" s="190">
        <f t="shared" si="5"/>
        <v>85</v>
      </c>
      <c r="AL11" s="190">
        <f t="shared" si="6"/>
        <v>24</v>
      </c>
      <c r="AM11" s="5">
        <f t="shared" si="7"/>
        <v>1</v>
      </c>
      <c r="AN11" s="420" t="s">
        <v>373</v>
      </c>
      <c r="AO11" s="421" t="s">
        <v>1057</v>
      </c>
      <c r="AP11" s="422" t="s">
        <v>32</v>
      </c>
      <c r="AQ11" s="210">
        <v>49461.377390706926</v>
      </c>
      <c r="AR11" s="423">
        <v>564</v>
      </c>
      <c r="AS11" s="423">
        <v>30</v>
      </c>
      <c r="AT11" s="390">
        <v>585</v>
      </c>
      <c r="AU11" s="390">
        <v>30</v>
      </c>
      <c r="AV11" s="424">
        <v>-21</v>
      </c>
      <c r="AW11" s="424">
        <v>0</v>
      </c>
      <c r="AX11" s="424">
        <f t="shared" si="8"/>
        <v>-46</v>
      </c>
      <c r="AY11" s="424">
        <f t="shared" si="9"/>
        <v>-7</v>
      </c>
      <c r="AZ11" s="210">
        <v>48657.67453537635</v>
      </c>
      <c r="BA11" s="210">
        <v>33066.94632890268</v>
      </c>
      <c r="BB11" s="190"/>
      <c r="BC11" s="190"/>
      <c r="BD11" s="190">
        <f t="shared" si="10"/>
        <v>1</v>
      </c>
      <c r="BE11" s="192" t="s">
        <v>32</v>
      </c>
      <c r="BF11" s="192" t="s">
        <v>32</v>
      </c>
      <c r="BG11" s="192" t="s">
        <v>1203</v>
      </c>
      <c r="BH11" s="192" t="s">
        <v>373</v>
      </c>
      <c r="BI11" s="192" t="s">
        <v>1204</v>
      </c>
      <c r="BJ11" s="193">
        <v>0</v>
      </c>
      <c r="BK11" s="193">
        <v>0</v>
      </c>
      <c r="BL11" s="193">
        <v>0</v>
      </c>
      <c r="BM11" s="193">
        <v>0</v>
      </c>
      <c r="BN11" s="193">
        <v>0</v>
      </c>
      <c r="BO11" s="193">
        <v>0</v>
      </c>
      <c r="BP11" s="194">
        <v>0</v>
      </c>
      <c r="BQ11" s="194">
        <v>0</v>
      </c>
      <c r="BR11" s="194">
        <v>0</v>
      </c>
      <c r="BS11" s="194">
        <v>0</v>
      </c>
      <c r="BT11" s="194">
        <v>0</v>
      </c>
      <c r="BU11" s="194">
        <v>0</v>
      </c>
      <c r="BV11" s="194">
        <v>0</v>
      </c>
      <c r="BW11" s="194">
        <v>0</v>
      </c>
      <c r="BX11" s="195">
        <v>0</v>
      </c>
      <c r="BY11" s="195">
        <v>0</v>
      </c>
      <c r="BZ11" s="195">
        <v>0</v>
      </c>
      <c r="CA11" s="195">
        <v>0</v>
      </c>
      <c r="CB11" s="195">
        <v>0</v>
      </c>
      <c r="CC11" s="195">
        <v>0</v>
      </c>
      <c r="CD11" s="195">
        <v>0</v>
      </c>
      <c r="CE11" s="195">
        <v>0</v>
      </c>
      <c r="CF11" s="196">
        <v>470</v>
      </c>
      <c r="CG11" s="196">
        <v>16</v>
      </c>
      <c r="CH11" s="196">
        <v>28</v>
      </c>
      <c r="CI11" s="196">
        <v>66</v>
      </c>
      <c r="CJ11" s="196">
        <v>13</v>
      </c>
      <c r="CK11" s="196">
        <v>79</v>
      </c>
      <c r="CL11" s="197">
        <v>470</v>
      </c>
      <c r="CM11" s="197">
        <v>16</v>
      </c>
      <c r="CN11" s="197">
        <v>28</v>
      </c>
      <c r="CO11" s="198">
        <v>66</v>
      </c>
      <c r="CP11" s="198">
        <v>13</v>
      </c>
      <c r="CQ11" s="198">
        <v>0</v>
      </c>
      <c r="CR11" s="198">
        <v>0</v>
      </c>
      <c r="CS11" s="197">
        <v>79</v>
      </c>
      <c r="CT11" s="200"/>
      <c r="CU11" s="200"/>
      <c r="CV11" s="200"/>
      <c r="CW11" s="200"/>
      <c r="CX11" s="200">
        <v>470</v>
      </c>
      <c r="CY11" s="200"/>
      <c r="CZ11" s="200"/>
      <c r="DA11" s="200"/>
      <c r="DB11" s="200">
        <v>28</v>
      </c>
      <c r="DC11" s="200"/>
      <c r="DD11" s="200">
        <v>470</v>
      </c>
      <c r="DE11" s="200">
        <v>28</v>
      </c>
      <c r="DF11" s="200">
        <v>1</v>
      </c>
      <c r="DG11" s="200">
        <v>1</v>
      </c>
      <c r="DH11" s="201">
        <v>9565.244264339151</v>
      </c>
      <c r="DI11" s="201">
        <v>16822.64392638037</v>
      </c>
      <c r="DJ11" s="202">
        <v>26387.88819071952</v>
      </c>
      <c r="DK11" s="200">
        <v>1</v>
      </c>
      <c r="DL11" s="200">
        <v>1</v>
      </c>
      <c r="DM11" s="200" t="s">
        <v>1194</v>
      </c>
      <c r="DN11" s="200">
        <v>1</v>
      </c>
      <c r="DO11" s="425">
        <f t="shared" si="11"/>
        <v>-48</v>
      </c>
      <c r="DP11" s="425">
        <f t="shared" si="12"/>
        <v>5</v>
      </c>
      <c r="DQ11" s="426">
        <f>(BA11+DO11*Foglio1!$L$20+superiore!DP11*Foglio1!$I$20)*(1-Foglio1!$L$28)</f>
        <v>25990.713120563574</v>
      </c>
    </row>
    <row r="12" spans="1:121" ht="31.5" customHeight="1">
      <c r="A12" s="416">
        <v>8</v>
      </c>
      <c r="B12" s="417" t="str">
        <f t="shared" si="0"/>
        <v>TD</v>
      </c>
      <c r="C12" s="417" t="s">
        <v>62</v>
      </c>
      <c r="D12" s="418" t="s">
        <v>374</v>
      </c>
      <c r="E12" s="419" t="s">
        <v>745</v>
      </c>
      <c r="F12" s="417" t="s">
        <v>36</v>
      </c>
      <c r="G12" s="190">
        <v>22</v>
      </c>
      <c r="H12" s="190">
        <v>478</v>
      </c>
      <c r="I12" s="190">
        <v>43</v>
      </c>
      <c r="J12" s="190">
        <v>0</v>
      </c>
      <c r="K12" s="190">
        <f t="shared" si="1"/>
        <v>43</v>
      </c>
      <c r="L12" s="190">
        <v>21</v>
      </c>
      <c r="M12" s="190">
        <v>21</v>
      </c>
      <c r="N12" s="190">
        <v>463</v>
      </c>
      <c r="O12" s="190">
        <v>59</v>
      </c>
      <c r="P12" s="190">
        <v>2</v>
      </c>
      <c r="Q12" s="190">
        <f t="shared" si="2"/>
        <v>61</v>
      </c>
      <c r="R12" s="190">
        <v>21</v>
      </c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>
        <f t="shared" si="3"/>
        <v>21</v>
      </c>
      <c r="AJ12" s="190">
        <f t="shared" si="4"/>
        <v>463</v>
      </c>
      <c r="AK12" s="190">
        <f t="shared" si="5"/>
        <v>61</v>
      </c>
      <c r="AL12" s="190">
        <f t="shared" si="6"/>
        <v>21</v>
      </c>
      <c r="AM12" s="5">
        <f t="shared" si="7"/>
        <v>1</v>
      </c>
      <c r="AN12" s="420" t="s">
        <v>374</v>
      </c>
      <c r="AO12" s="421" t="s">
        <v>1059</v>
      </c>
      <c r="AP12" s="422" t="s">
        <v>32</v>
      </c>
      <c r="AQ12" s="210">
        <v>39362.0616917948</v>
      </c>
      <c r="AR12" s="423">
        <v>548</v>
      </c>
      <c r="AS12" s="423">
        <v>24</v>
      </c>
      <c r="AT12" s="390">
        <v>628</v>
      </c>
      <c r="AU12" s="390">
        <v>28</v>
      </c>
      <c r="AV12" s="424">
        <v>-80</v>
      </c>
      <c r="AW12" s="424">
        <v>-4</v>
      </c>
      <c r="AX12" s="424">
        <f t="shared" si="8"/>
        <v>-85</v>
      </c>
      <c r="AY12" s="424">
        <f t="shared" si="9"/>
        <v>-3</v>
      </c>
      <c r="AZ12" s="210">
        <v>36617.266820133016</v>
      </c>
      <c r="BA12" s="210">
        <v>25135.788237478933</v>
      </c>
      <c r="BB12" s="190"/>
      <c r="BC12" s="190"/>
      <c r="BD12" s="190">
        <f t="shared" si="10"/>
        <v>1</v>
      </c>
      <c r="BE12" s="192" t="s">
        <v>32</v>
      </c>
      <c r="BF12" s="192" t="s">
        <v>32</v>
      </c>
      <c r="BG12" s="192" t="s">
        <v>1205</v>
      </c>
      <c r="BH12" s="192" t="s">
        <v>374</v>
      </c>
      <c r="BI12" s="192" t="s">
        <v>1206</v>
      </c>
      <c r="BJ12" s="193">
        <v>0</v>
      </c>
      <c r="BK12" s="193">
        <v>0</v>
      </c>
      <c r="BL12" s="193">
        <v>0</v>
      </c>
      <c r="BM12" s="193">
        <v>0</v>
      </c>
      <c r="BN12" s="193">
        <v>0</v>
      </c>
      <c r="BO12" s="193">
        <v>0</v>
      </c>
      <c r="BP12" s="194">
        <v>0</v>
      </c>
      <c r="BQ12" s="194">
        <v>0</v>
      </c>
      <c r="BR12" s="194">
        <v>0</v>
      </c>
      <c r="BS12" s="194">
        <v>0</v>
      </c>
      <c r="BT12" s="194">
        <v>0</v>
      </c>
      <c r="BU12" s="194">
        <v>0</v>
      </c>
      <c r="BV12" s="194">
        <v>0</v>
      </c>
      <c r="BW12" s="194">
        <v>0</v>
      </c>
      <c r="BX12" s="195">
        <v>0</v>
      </c>
      <c r="BY12" s="195">
        <v>0</v>
      </c>
      <c r="BZ12" s="195">
        <v>0</v>
      </c>
      <c r="CA12" s="195">
        <v>0</v>
      </c>
      <c r="CB12" s="195">
        <v>0</v>
      </c>
      <c r="CC12" s="195">
        <v>0</v>
      </c>
      <c r="CD12" s="195">
        <v>0</v>
      </c>
      <c r="CE12" s="195">
        <v>0</v>
      </c>
      <c r="CF12" s="196">
        <v>395</v>
      </c>
      <c r="CG12" s="196">
        <v>0</v>
      </c>
      <c r="CH12" s="196">
        <v>19</v>
      </c>
      <c r="CI12" s="196">
        <v>41</v>
      </c>
      <c r="CJ12" s="196">
        <v>0</v>
      </c>
      <c r="CK12" s="196">
        <v>41</v>
      </c>
      <c r="CL12" s="197">
        <v>395</v>
      </c>
      <c r="CM12" s="197">
        <v>0</v>
      </c>
      <c r="CN12" s="197">
        <v>19</v>
      </c>
      <c r="CO12" s="198">
        <v>41</v>
      </c>
      <c r="CP12" s="198">
        <v>0</v>
      </c>
      <c r="CQ12" s="198">
        <v>0</v>
      </c>
      <c r="CR12" s="198">
        <v>0</v>
      </c>
      <c r="CS12" s="197">
        <v>41</v>
      </c>
      <c r="CT12" s="200"/>
      <c r="CU12" s="200"/>
      <c r="CV12" s="200"/>
      <c r="CW12" s="200"/>
      <c r="CX12" s="200"/>
      <c r="CY12" s="200">
        <v>395</v>
      </c>
      <c r="CZ12" s="200"/>
      <c r="DA12" s="200"/>
      <c r="DB12" s="200"/>
      <c r="DC12" s="200">
        <v>19</v>
      </c>
      <c r="DD12" s="200">
        <v>395</v>
      </c>
      <c r="DE12" s="200">
        <v>19</v>
      </c>
      <c r="DF12" s="200">
        <v>1</v>
      </c>
      <c r="DG12" s="200">
        <v>1</v>
      </c>
      <c r="DH12" s="201">
        <v>5797.077334617856</v>
      </c>
      <c r="DI12" s="201">
        <v>8982.711765517242</v>
      </c>
      <c r="DJ12" s="202">
        <v>14779.789100135098</v>
      </c>
      <c r="DK12" s="200">
        <v>1</v>
      </c>
      <c r="DL12" s="200">
        <v>1</v>
      </c>
      <c r="DM12" s="200">
        <v>1</v>
      </c>
      <c r="DN12" s="200" t="s">
        <v>1194</v>
      </c>
      <c r="DO12" s="425">
        <f t="shared" si="11"/>
        <v>-68</v>
      </c>
      <c r="DP12" s="425">
        <f t="shared" si="12"/>
        <v>-2</v>
      </c>
      <c r="DQ12" s="426">
        <f>(BA12+DO12*Foglio1!$L$20+superiore!DP12*Foglio1!$I$20)*(1-Foglio1!$L$28)</f>
        <v>17887.283418733863</v>
      </c>
    </row>
    <row r="13" spans="1:121" ht="27.75" customHeight="1">
      <c r="A13" s="416">
        <v>9</v>
      </c>
      <c r="B13" s="417" t="str">
        <f t="shared" si="0"/>
        <v>TF</v>
      </c>
      <c r="C13" s="417" t="s">
        <v>62</v>
      </c>
      <c r="D13" s="418" t="s">
        <v>375</v>
      </c>
      <c r="E13" s="419" t="s">
        <v>746</v>
      </c>
      <c r="F13" s="417" t="s">
        <v>36</v>
      </c>
      <c r="G13" s="190">
        <v>72</v>
      </c>
      <c r="H13" s="190">
        <v>1582</v>
      </c>
      <c r="I13" s="190">
        <v>166</v>
      </c>
      <c r="J13" s="190">
        <v>0</v>
      </c>
      <c r="K13" s="190">
        <f t="shared" si="1"/>
        <v>166</v>
      </c>
      <c r="L13" s="190">
        <v>73</v>
      </c>
      <c r="M13" s="190">
        <v>69</v>
      </c>
      <c r="N13" s="190">
        <v>1514</v>
      </c>
      <c r="O13" s="190">
        <v>204</v>
      </c>
      <c r="P13" s="190">
        <v>4</v>
      </c>
      <c r="Q13" s="190">
        <f t="shared" si="2"/>
        <v>208</v>
      </c>
      <c r="R13" s="190">
        <v>73</v>
      </c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>
        <f t="shared" si="3"/>
        <v>69</v>
      </c>
      <c r="AJ13" s="190">
        <f t="shared" si="4"/>
        <v>1514</v>
      </c>
      <c r="AK13" s="190">
        <f t="shared" si="5"/>
        <v>208</v>
      </c>
      <c r="AL13" s="190">
        <f t="shared" si="6"/>
        <v>73</v>
      </c>
      <c r="AM13" s="5">
        <f t="shared" si="7"/>
        <v>1</v>
      </c>
      <c r="AN13" s="420" t="s">
        <v>375</v>
      </c>
      <c r="AO13" s="421" t="s">
        <v>1063</v>
      </c>
      <c r="AP13" s="422" t="s">
        <v>32</v>
      </c>
      <c r="AQ13" s="210">
        <v>104804.3533893622</v>
      </c>
      <c r="AR13" s="423">
        <v>1539</v>
      </c>
      <c r="AS13" s="423">
        <v>70</v>
      </c>
      <c r="AT13" s="390">
        <v>1510</v>
      </c>
      <c r="AU13" s="390">
        <v>72</v>
      </c>
      <c r="AV13" s="424">
        <v>29</v>
      </c>
      <c r="AW13" s="424">
        <v>-2</v>
      </c>
      <c r="AX13" s="424">
        <f t="shared" si="8"/>
        <v>-25</v>
      </c>
      <c r="AY13" s="424">
        <f t="shared" si="9"/>
        <v>-1</v>
      </c>
      <c r="AZ13" s="210">
        <v>103234.20181573766</v>
      </c>
      <c r="BA13" s="210">
        <v>75951.13203684318</v>
      </c>
      <c r="BB13" s="190"/>
      <c r="BC13" s="190"/>
      <c r="BD13" s="190">
        <f t="shared" si="10"/>
        <v>1</v>
      </c>
      <c r="BE13" s="192" t="s">
        <v>32</v>
      </c>
      <c r="BF13" s="192" t="s">
        <v>32</v>
      </c>
      <c r="BG13" s="192" t="s">
        <v>1207</v>
      </c>
      <c r="BH13" s="192" t="s">
        <v>375</v>
      </c>
      <c r="BI13" s="192" t="s">
        <v>1208</v>
      </c>
      <c r="BJ13" s="193">
        <v>0</v>
      </c>
      <c r="BK13" s="193">
        <v>0</v>
      </c>
      <c r="BL13" s="193">
        <v>0</v>
      </c>
      <c r="BM13" s="193">
        <v>0</v>
      </c>
      <c r="BN13" s="193">
        <v>0</v>
      </c>
      <c r="BO13" s="193">
        <v>0</v>
      </c>
      <c r="BP13" s="194">
        <v>0</v>
      </c>
      <c r="BQ13" s="194">
        <v>0</v>
      </c>
      <c r="BR13" s="194">
        <v>0</v>
      </c>
      <c r="BS13" s="194">
        <v>0</v>
      </c>
      <c r="BT13" s="194">
        <v>0</v>
      </c>
      <c r="BU13" s="194">
        <v>0</v>
      </c>
      <c r="BV13" s="194">
        <v>2</v>
      </c>
      <c r="BW13" s="194">
        <v>2</v>
      </c>
      <c r="BX13" s="195">
        <v>0</v>
      </c>
      <c r="BY13" s="195">
        <v>0</v>
      </c>
      <c r="BZ13" s="195">
        <v>0</v>
      </c>
      <c r="CA13" s="195">
        <v>0</v>
      </c>
      <c r="CB13" s="195">
        <v>0</v>
      </c>
      <c r="CC13" s="195">
        <v>0</v>
      </c>
      <c r="CD13" s="195">
        <v>5</v>
      </c>
      <c r="CE13" s="195">
        <v>5</v>
      </c>
      <c r="CF13" s="196">
        <v>1513</v>
      </c>
      <c r="CG13" s="196">
        <v>0</v>
      </c>
      <c r="CH13" s="196">
        <v>70</v>
      </c>
      <c r="CI13" s="196">
        <v>166</v>
      </c>
      <c r="CJ13" s="196">
        <v>2</v>
      </c>
      <c r="CK13" s="196">
        <v>168</v>
      </c>
      <c r="CL13" s="197">
        <v>1513</v>
      </c>
      <c r="CM13" s="197">
        <v>0</v>
      </c>
      <c r="CN13" s="197">
        <v>70</v>
      </c>
      <c r="CO13" s="198">
        <v>166</v>
      </c>
      <c r="CP13" s="198">
        <v>2</v>
      </c>
      <c r="CQ13" s="198">
        <v>0</v>
      </c>
      <c r="CR13" s="198">
        <v>7</v>
      </c>
      <c r="CS13" s="197">
        <v>175</v>
      </c>
      <c r="CT13" s="200" t="s">
        <v>1209</v>
      </c>
      <c r="CU13" s="200" t="s">
        <v>1218</v>
      </c>
      <c r="CV13" s="200"/>
      <c r="CW13" s="200"/>
      <c r="CX13" s="200"/>
      <c r="CY13" s="200">
        <v>1513</v>
      </c>
      <c r="CZ13" s="200"/>
      <c r="DA13" s="200"/>
      <c r="DB13" s="200"/>
      <c r="DC13" s="200">
        <v>70</v>
      </c>
      <c r="DD13" s="200">
        <v>1513</v>
      </c>
      <c r="DE13" s="200">
        <v>70</v>
      </c>
      <c r="DF13" s="200">
        <v>1</v>
      </c>
      <c r="DG13" s="200">
        <v>1</v>
      </c>
      <c r="DH13" s="201">
        <v>22205.007613359026</v>
      </c>
      <c r="DI13" s="201">
        <v>33094.20124137931</v>
      </c>
      <c r="DJ13" s="202">
        <v>55299.20885473834</v>
      </c>
      <c r="DK13" s="200">
        <v>1</v>
      </c>
      <c r="DL13" s="200">
        <v>1</v>
      </c>
      <c r="DM13" s="200">
        <v>1</v>
      </c>
      <c r="DN13" s="200" t="s">
        <v>1194</v>
      </c>
      <c r="DO13" s="425">
        <f t="shared" si="11"/>
        <v>-1</v>
      </c>
      <c r="DP13" s="425">
        <f t="shared" si="12"/>
        <v>1</v>
      </c>
      <c r="DQ13" s="426">
        <f>(BA13+DO13*Foglio1!$L$20+superiore!DP13*Foglio1!$I$20)*(1-Foglio1!$L$28)</f>
        <v>57751.151651584325</v>
      </c>
    </row>
    <row r="14" spans="1:121" ht="27.75" customHeight="1">
      <c r="A14" s="416">
        <v>10</v>
      </c>
      <c r="B14" s="417" t="str">
        <f t="shared" si="0"/>
        <v>IS</v>
      </c>
      <c r="C14" s="417" t="s">
        <v>62</v>
      </c>
      <c r="D14" s="418" t="s">
        <v>376</v>
      </c>
      <c r="E14" s="419" t="s">
        <v>747</v>
      </c>
      <c r="F14" s="417" t="s">
        <v>89</v>
      </c>
      <c r="G14" s="190">
        <v>24</v>
      </c>
      <c r="H14" s="190">
        <v>414</v>
      </c>
      <c r="I14" s="190">
        <v>37</v>
      </c>
      <c r="J14" s="190">
        <v>0</v>
      </c>
      <c r="K14" s="190">
        <f aca="true" t="shared" si="13" ref="K14:K19">SUM(I14:J14)</f>
        <v>37</v>
      </c>
      <c r="L14" s="190">
        <v>56</v>
      </c>
      <c r="M14" s="190">
        <v>21</v>
      </c>
      <c r="N14" s="190">
        <v>403</v>
      </c>
      <c r="O14" s="190">
        <v>72</v>
      </c>
      <c r="P14" s="190">
        <v>10</v>
      </c>
      <c r="Q14" s="190">
        <f t="shared" si="2"/>
        <v>82</v>
      </c>
      <c r="R14" s="190">
        <v>57</v>
      </c>
      <c r="S14" s="190">
        <v>8</v>
      </c>
      <c r="T14" s="190">
        <v>8</v>
      </c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>
        <f t="shared" si="3"/>
        <v>21</v>
      </c>
      <c r="AJ14" s="190">
        <f t="shared" si="4"/>
        <v>403</v>
      </c>
      <c r="AK14" s="190">
        <f t="shared" si="5"/>
        <v>90</v>
      </c>
      <c r="AL14" s="190">
        <f t="shared" si="6"/>
        <v>57</v>
      </c>
      <c r="AM14" s="5">
        <f t="shared" si="7"/>
        <v>1</v>
      </c>
      <c r="AN14" s="420" t="s">
        <v>376</v>
      </c>
      <c r="AO14" s="421" t="s">
        <v>1041</v>
      </c>
      <c r="AP14" s="422" t="s">
        <v>478</v>
      </c>
      <c r="AQ14" s="210">
        <v>28628.42278971376</v>
      </c>
      <c r="AR14" s="423">
        <v>385</v>
      </c>
      <c r="AS14" s="423">
        <v>19</v>
      </c>
      <c r="AT14" s="390">
        <v>416</v>
      </c>
      <c r="AU14" s="390">
        <v>21</v>
      </c>
      <c r="AV14" s="424">
        <v>-31</v>
      </c>
      <c r="AW14" s="424">
        <v>-2</v>
      </c>
      <c r="AX14" s="424">
        <f t="shared" si="8"/>
        <v>18</v>
      </c>
      <c r="AY14" s="424">
        <f t="shared" si="9"/>
        <v>2</v>
      </c>
      <c r="AZ14" s="210">
        <v>27254.939838999828</v>
      </c>
      <c r="BA14" s="210">
        <v>21141.722722162678</v>
      </c>
      <c r="BB14" s="190"/>
      <c r="BC14" s="190"/>
      <c r="BD14" s="190">
        <f t="shared" si="10"/>
        <v>1</v>
      </c>
      <c r="BE14" s="192" t="s">
        <v>32</v>
      </c>
      <c r="BF14" s="192" t="s">
        <v>478</v>
      </c>
      <c r="BG14" s="192" t="s">
        <v>440</v>
      </c>
      <c r="BH14" s="192" t="s">
        <v>376</v>
      </c>
      <c r="BI14" s="192" t="s">
        <v>1219</v>
      </c>
      <c r="BJ14" s="193">
        <v>0</v>
      </c>
      <c r="BK14" s="193">
        <v>0</v>
      </c>
      <c r="BL14" s="193">
        <v>0</v>
      </c>
      <c r="BM14" s="193">
        <v>0</v>
      </c>
      <c r="BN14" s="193">
        <v>0</v>
      </c>
      <c r="BO14" s="193">
        <v>0</v>
      </c>
      <c r="BP14" s="194">
        <v>0</v>
      </c>
      <c r="BQ14" s="194">
        <v>0</v>
      </c>
      <c r="BR14" s="194">
        <v>0</v>
      </c>
      <c r="BS14" s="194">
        <v>0</v>
      </c>
      <c r="BT14" s="194">
        <v>0</v>
      </c>
      <c r="BU14" s="194">
        <v>0</v>
      </c>
      <c r="BV14" s="194">
        <v>0</v>
      </c>
      <c r="BW14" s="194">
        <v>0</v>
      </c>
      <c r="BX14" s="195">
        <v>0</v>
      </c>
      <c r="BY14" s="195">
        <v>0</v>
      </c>
      <c r="BZ14" s="195">
        <v>0</v>
      </c>
      <c r="CA14" s="195">
        <v>0</v>
      </c>
      <c r="CB14" s="195">
        <v>0</v>
      </c>
      <c r="CC14" s="195">
        <v>0</v>
      </c>
      <c r="CD14" s="195">
        <v>0</v>
      </c>
      <c r="CE14" s="195">
        <v>0</v>
      </c>
      <c r="CF14" s="196">
        <v>414</v>
      </c>
      <c r="CG14" s="196">
        <v>22</v>
      </c>
      <c r="CH14" s="196">
        <v>22</v>
      </c>
      <c r="CI14" s="196">
        <v>46</v>
      </c>
      <c r="CJ14" s="196">
        <v>8</v>
      </c>
      <c r="CK14" s="196">
        <v>54</v>
      </c>
      <c r="CL14" s="197">
        <v>414</v>
      </c>
      <c r="CM14" s="197">
        <v>22</v>
      </c>
      <c r="CN14" s="197">
        <v>22</v>
      </c>
      <c r="CO14" s="198">
        <v>46</v>
      </c>
      <c r="CP14" s="198">
        <v>8</v>
      </c>
      <c r="CQ14" s="198">
        <v>0</v>
      </c>
      <c r="CR14" s="198">
        <v>0</v>
      </c>
      <c r="CS14" s="197">
        <v>54</v>
      </c>
      <c r="CT14" s="200"/>
      <c r="CU14" s="200"/>
      <c r="CV14" s="200"/>
      <c r="CW14" s="200">
        <v>218</v>
      </c>
      <c r="CX14" s="200"/>
      <c r="CY14" s="200">
        <v>196</v>
      </c>
      <c r="CZ14" s="200"/>
      <c r="DA14" s="200">
        <v>11</v>
      </c>
      <c r="DB14" s="200"/>
      <c r="DC14" s="200">
        <v>11</v>
      </c>
      <c r="DD14" s="200">
        <v>414</v>
      </c>
      <c r="DE14" s="200">
        <v>22</v>
      </c>
      <c r="DF14" s="200">
        <v>1</v>
      </c>
      <c r="DG14" s="200">
        <v>1</v>
      </c>
      <c r="DH14" s="201">
        <v>5800.750779470171</v>
      </c>
      <c r="DI14" s="201">
        <v>9642.785461642376</v>
      </c>
      <c r="DJ14" s="202">
        <v>15443.536241112546</v>
      </c>
      <c r="DK14" s="200">
        <v>1</v>
      </c>
      <c r="DL14" s="200" t="s">
        <v>1194</v>
      </c>
      <c r="DM14" s="200">
        <v>1</v>
      </c>
      <c r="DN14" s="200" t="s">
        <v>1194</v>
      </c>
      <c r="DO14" s="425">
        <f t="shared" si="11"/>
        <v>11</v>
      </c>
      <c r="DP14" s="425">
        <f t="shared" si="12"/>
        <v>1</v>
      </c>
      <c r="DQ14" s="426">
        <f>(BA14+DO14*Foglio1!$L$20+superiore!DP14*Foglio1!$I$20)*(1-Foglio1!$L$28)</f>
        <v>16371.572329188626</v>
      </c>
    </row>
    <row r="15" spans="1:121" ht="24.75" customHeight="1">
      <c r="A15" s="416">
        <v>11</v>
      </c>
      <c r="B15" s="417" t="str">
        <f t="shared" si="0"/>
        <v>PC</v>
      </c>
      <c r="C15" s="417" t="s">
        <v>62</v>
      </c>
      <c r="D15" s="418" t="s">
        <v>377</v>
      </c>
      <c r="E15" s="419" t="s">
        <v>748</v>
      </c>
      <c r="F15" s="417" t="s">
        <v>89</v>
      </c>
      <c r="G15" s="190">
        <v>24</v>
      </c>
      <c r="H15" s="190">
        <v>472</v>
      </c>
      <c r="I15" s="190">
        <v>34</v>
      </c>
      <c r="J15" s="190">
        <v>0</v>
      </c>
      <c r="K15" s="190">
        <f t="shared" si="13"/>
        <v>34</v>
      </c>
      <c r="L15" s="190">
        <v>13</v>
      </c>
      <c r="M15" s="190">
        <v>25</v>
      </c>
      <c r="N15" s="190">
        <v>465</v>
      </c>
      <c r="O15" s="190">
        <v>54</v>
      </c>
      <c r="P15" s="190">
        <v>2</v>
      </c>
      <c r="Q15" s="190">
        <f t="shared" si="2"/>
        <v>56</v>
      </c>
      <c r="R15" s="190">
        <v>13</v>
      </c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>
        <f t="shared" si="3"/>
        <v>25</v>
      </c>
      <c r="AJ15" s="190">
        <f t="shared" si="4"/>
        <v>465</v>
      </c>
      <c r="AK15" s="190">
        <f t="shared" si="5"/>
        <v>56</v>
      </c>
      <c r="AL15" s="190">
        <f t="shared" si="6"/>
        <v>13</v>
      </c>
      <c r="AM15" s="5">
        <f t="shared" si="7"/>
        <v>1</v>
      </c>
      <c r="AN15" s="420" t="s">
        <v>377</v>
      </c>
      <c r="AO15" s="421" t="s">
        <v>1046</v>
      </c>
      <c r="AP15" s="422" t="s">
        <v>478</v>
      </c>
      <c r="AQ15" s="210">
        <v>11690.596486310738</v>
      </c>
      <c r="AR15" s="423">
        <v>448</v>
      </c>
      <c r="AS15" s="423">
        <v>24</v>
      </c>
      <c r="AT15" s="390">
        <v>407</v>
      </c>
      <c r="AU15" s="390">
        <v>22</v>
      </c>
      <c r="AV15" s="424">
        <v>41</v>
      </c>
      <c r="AW15" s="424">
        <v>2</v>
      </c>
      <c r="AX15" s="424">
        <f t="shared" si="8"/>
        <v>17</v>
      </c>
      <c r="AY15" s="424">
        <f t="shared" si="9"/>
        <v>1</v>
      </c>
      <c r="AZ15" s="210">
        <v>12714.680498329835</v>
      </c>
      <c r="BA15" s="210">
        <v>9983.258532689215</v>
      </c>
      <c r="BB15" s="190"/>
      <c r="BC15" s="190"/>
      <c r="BD15" s="190">
        <f t="shared" si="10"/>
        <v>1</v>
      </c>
      <c r="BE15" s="192" t="s">
        <v>32</v>
      </c>
      <c r="BF15" s="192" t="s">
        <v>478</v>
      </c>
      <c r="BG15" s="192" t="s">
        <v>1196</v>
      </c>
      <c r="BH15" s="192" t="s">
        <v>377</v>
      </c>
      <c r="BI15" s="192" t="s">
        <v>1220</v>
      </c>
      <c r="BJ15" s="193">
        <v>0</v>
      </c>
      <c r="BK15" s="193">
        <v>0</v>
      </c>
      <c r="BL15" s="193">
        <v>0</v>
      </c>
      <c r="BM15" s="193">
        <v>0</v>
      </c>
      <c r="BN15" s="193">
        <v>0</v>
      </c>
      <c r="BO15" s="193">
        <v>0</v>
      </c>
      <c r="BP15" s="194">
        <v>0</v>
      </c>
      <c r="BQ15" s="194">
        <v>0</v>
      </c>
      <c r="BR15" s="194">
        <v>0</v>
      </c>
      <c r="BS15" s="194">
        <v>0</v>
      </c>
      <c r="BT15" s="194">
        <v>0</v>
      </c>
      <c r="BU15" s="194">
        <v>0</v>
      </c>
      <c r="BV15" s="194">
        <v>0</v>
      </c>
      <c r="BW15" s="194">
        <v>0</v>
      </c>
      <c r="BX15" s="195">
        <v>0</v>
      </c>
      <c r="BY15" s="195">
        <v>0</v>
      </c>
      <c r="BZ15" s="195">
        <v>0</v>
      </c>
      <c r="CA15" s="195">
        <v>0</v>
      </c>
      <c r="CB15" s="195">
        <v>0</v>
      </c>
      <c r="CC15" s="195">
        <v>0</v>
      </c>
      <c r="CD15" s="195">
        <v>0</v>
      </c>
      <c r="CE15" s="195">
        <v>0</v>
      </c>
      <c r="CF15" s="196">
        <v>472</v>
      </c>
      <c r="CG15" s="196">
        <v>3</v>
      </c>
      <c r="CH15" s="196">
        <v>26</v>
      </c>
      <c r="CI15" s="196">
        <v>44</v>
      </c>
      <c r="CJ15" s="196">
        <v>3</v>
      </c>
      <c r="CK15" s="196">
        <v>47</v>
      </c>
      <c r="CL15" s="197">
        <v>472</v>
      </c>
      <c r="CM15" s="197">
        <v>3</v>
      </c>
      <c r="CN15" s="197">
        <v>26</v>
      </c>
      <c r="CO15" s="198">
        <v>44</v>
      </c>
      <c r="CP15" s="198">
        <v>3</v>
      </c>
      <c r="CQ15" s="198">
        <v>0</v>
      </c>
      <c r="CR15" s="198">
        <v>0</v>
      </c>
      <c r="CS15" s="197">
        <v>47</v>
      </c>
      <c r="CT15" s="200"/>
      <c r="CU15" s="200"/>
      <c r="CV15" s="200">
        <v>472</v>
      </c>
      <c r="CW15" s="200"/>
      <c r="CX15" s="200"/>
      <c r="CY15" s="200"/>
      <c r="CZ15" s="200">
        <v>26</v>
      </c>
      <c r="DA15" s="200"/>
      <c r="DB15" s="200"/>
      <c r="DC15" s="200"/>
      <c r="DD15" s="200">
        <v>472</v>
      </c>
      <c r="DE15" s="200">
        <v>26</v>
      </c>
      <c r="DF15" s="200">
        <v>1</v>
      </c>
      <c r="DG15" s="200">
        <v>1</v>
      </c>
      <c r="DH15" s="201">
        <v>2571.847718244033</v>
      </c>
      <c r="DI15" s="201">
        <v>4732.764535315985</v>
      </c>
      <c r="DJ15" s="202">
        <v>7304.612253560018</v>
      </c>
      <c r="DK15" s="200" t="s">
        <v>1194</v>
      </c>
      <c r="DL15" s="200">
        <v>1</v>
      </c>
      <c r="DM15" s="200">
        <v>1</v>
      </c>
      <c r="DN15" s="200">
        <v>1</v>
      </c>
      <c r="DO15" s="425">
        <f t="shared" si="11"/>
        <v>7</v>
      </c>
      <c r="DP15" s="425">
        <f t="shared" si="12"/>
        <v>1</v>
      </c>
      <c r="DQ15" s="426">
        <f>(BA15+DO15*Foglio1!$L$20+superiore!DP15*Foglio1!$I$20)*(1-Foglio1!$L$28)</f>
        <v>7891.716480506575</v>
      </c>
    </row>
    <row r="16" spans="1:121" ht="24.75" customHeight="1">
      <c r="A16" s="416">
        <v>12</v>
      </c>
      <c r="B16" s="417" t="str">
        <f aca="true" t="shared" si="14" ref="B16:B28">MID(D16,3,2)</f>
        <v>PS</v>
      </c>
      <c r="C16" s="417" t="s">
        <v>62</v>
      </c>
      <c r="D16" s="418" t="s">
        <v>378</v>
      </c>
      <c r="E16" s="419" t="s">
        <v>749</v>
      </c>
      <c r="F16" s="417" t="s">
        <v>89</v>
      </c>
      <c r="G16" s="190">
        <v>26</v>
      </c>
      <c r="H16" s="190">
        <v>544</v>
      </c>
      <c r="I16" s="190">
        <v>37</v>
      </c>
      <c r="J16" s="190">
        <v>0</v>
      </c>
      <c r="K16" s="190">
        <f t="shared" si="13"/>
        <v>37</v>
      </c>
      <c r="L16" s="190">
        <v>18</v>
      </c>
      <c r="M16" s="190">
        <v>25</v>
      </c>
      <c r="N16" s="190">
        <v>527</v>
      </c>
      <c r="O16" s="190">
        <v>63</v>
      </c>
      <c r="P16" s="190">
        <v>1</v>
      </c>
      <c r="Q16" s="190">
        <f t="shared" si="2"/>
        <v>64</v>
      </c>
      <c r="R16" s="190">
        <v>18</v>
      </c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>
        <f t="shared" si="3"/>
        <v>25</v>
      </c>
      <c r="AJ16" s="190">
        <f t="shared" si="4"/>
        <v>527</v>
      </c>
      <c r="AK16" s="190">
        <f t="shared" si="5"/>
        <v>64</v>
      </c>
      <c r="AL16" s="190">
        <f t="shared" si="6"/>
        <v>18</v>
      </c>
      <c r="AM16" s="5">
        <f t="shared" si="7"/>
        <v>1</v>
      </c>
      <c r="AN16" s="420" t="s">
        <v>378</v>
      </c>
      <c r="AO16" s="421" t="s">
        <v>1053</v>
      </c>
      <c r="AP16" s="422" t="s">
        <v>478</v>
      </c>
      <c r="AQ16" s="210">
        <v>13878.444682377738</v>
      </c>
      <c r="AR16" s="423">
        <v>497</v>
      </c>
      <c r="AS16" s="423">
        <v>24</v>
      </c>
      <c r="AT16" s="390">
        <v>487</v>
      </c>
      <c r="AU16" s="390">
        <v>26</v>
      </c>
      <c r="AV16" s="424">
        <v>10</v>
      </c>
      <c r="AW16" s="424">
        <v>-2</v>
      </c>
      <c r="AX16" s="424">
        <f t="shared" si="8"/>
        <v>30</v>
      </c>
      <c r="AY16" s="424">
        <f t="shared" si="9"/>
        <v>1</v>
      </c>
      <c r="AZ16" s="210">
        <v>13136.287251618942</v>
      </c>
      <c r="BA16" s="210">
        <v>10441.66651431204</v>
      </c>
      <c r="BB16" s="190"/>
      <c r="BC16" s="190"/>
      <c r="BD16" s="190">
        <f t="shared" si="10"/>
        <v>1</v>
      </c>
      <c r="BE16" s="192" t="s">
        <v>32</v>
      </c>
      <c r="BF16" s="192" t="s">
        <v>478</v>
      </c>
      <c r="BG16" s="192" t="s">
        <v>1198</v>
      </c>
      <c r="BH16" s="192" t="s">
        <v>378</v>
      </c>
      <c r="BI16" s="192" t="s">
        <v>1221</v>
      </c>
      <c r="BJ16" s="193">
        <v>0</v>
      </c>
      <c r="BK16" s="193">
        <v>0</v>
      </c>
      <c r="BL16" s="193">
        <v>0</v>
      </c>
      <c r="BM16" s="193">
        <v>0</v>
      </c>
      <c r="BN16" s="193">
        <v>0</v>
      </c>
      <c r="BO16" s="193">
        <v>0</v>
      </c>
      <c r="BP16" s="194">
        <v>0</v>
      </c>
      <c r="BQ16" s="194">
        <v>0</v>
      </c>
      <c r="BR16" s="194">
        <v>0</v>
      </c>
      <c r="BS16" s="194">
        <v>0</v>
      </c>
      <c r="BT16" s="194">
        <v>0</v>
      </c>
      <c r="BU16" s="194">
        <v>0</v>
      </c>
      <c r="BV16" s="194">
        <v>1</v>
      </c>
      <c r="BW16" s="194">
        <v>1</v>
      </c>
      <c r="BX16" s="195">
        <v>0</v>
      </c>
      <c r="BY16" s="195">
        <v>0</v>
      </c>
      <c r="BZ16" s="195">
        <v>0</v>
      </c>
      <c r="CA16" s="195">
        <v>0</v>
      </c>
      <c r="CB16" s="195">
        <v>0</v>
      </c>
      <c r="CC16" s="195">
        <v>0</v>
      </c>
      <c r="CD16" s="195">
        <v>4</v>
      </c>
      <c r="CE16" s="195">
        <v>4</v>
      </c>
      <c r="CF16" s="196">
        <v>520</v>
      </c>
      <c r="CG16" s="196">
        <v>2</v>
      </c>
      <c r="CH16" s="196">
        <v>30</v>
      </c>
      <c r="CI16" s="196">
        <v>50</v>
      </c>
      <c r="CJ16" s="196">
        <v>2</v>
      </c>
      <c r="CK16" s="196">
        <v>52</v>
      </c>
      <c r="CL16" s="197">
        <v>520</v>
      </c>
      <c r="CM16" s="197">
        <v>2</v>
      </c>
      <c r="CN16" s="197">
        <v>30</v>
      </c>
      <c r="CO16" s="198">
        <v>50</v>
      </c>
      <c r="CP16" s="198">
        <v>2</v>
      </c>
      <c r="CQ16" s="198">
        <v>0</v>
      </c>
      <c r="CR16" s="198">
        <v>5</v>
      </c>
      <c r="CS16" s="197">
        <v>57</v>
      </c>
      <c r="CT16" s="200" t="s">
        <v>1222</v>
      </c>
      <c r="CU16" s="200" t="s">
        <v>1223</v>
      </c>
      <c r="CV16" s="200">
        <v>520</v>
      </c>
      <c r="CW16" s="200"/>
      <c r="CX16" s="200"/>
      <c r="CY16" s="200"/>
      <c r="CZ16" s="200">
        <v>30</v>
      </c>
      <c r="DA16" s="200"/>
      <c r="DB16" s="200"/>
      <c r="DC16" s="200"/>
      <c r="DD16" s="200">
        <v>520</v>
      </c>
      <c r="DE16" s="200">
        <v>30</v>
      </c>
      <c r="DF16" s="200">
        <v>1</v>
      </c>
      <c r="DG16" s="200">
        <v>1</v>
      </c>
      <c r="DH16" s="201">
        <v>2833.3915539976633</v>
      </c>
      <c r="DI16" s="201">
        <v>5460.882156133829</v>
      </c>
      <c r="DJ16" s="202">
        <v>8294.273710131492</v>
      </c>
      <c r="DK16" s="200" t="s">
        <v>1194</v>
      </c>
      <c r="DL16" s="200">
        <v>1</v>
      </c>
      <c r="DM16" s="200">
        <v>1</v>
      </c>
      <c r="DN16" s="200">
        <v>1</v>
      </c>
      <c r="DO16" s="425">
        <f t="shared" si="11"/>
        <v>-7</v>
      </c>
      <c r="DP16" s="425">
        <f t="shared" si="12"/>
        <v>5</v>
      </c>
      <c r="DQ16" s="426">
        <f>(BA16+DO16*Foglio1!$L$20+superiore!DP16*Foglio1!$I$20)*(1-Foglio1!$L$28)</f>
        <v>9219.902422561212</v>
      </c>
    </row>
    <row r="17" spans="1:121" ht="28.5" customHeight="1">
      <c r="A17" s="416">
        <v>13</v>
      </c>
      <c r="B17" s="417" t="str">
        <f t="shared" si="14"/>
        <v>TD</v>
      </c>
      <c r="C17" s="417" t="s">
        <v>62</v>
      </c>
      <c r="D17" s="418" t="s">
        <v>379</v>
      </c>
      <c r="E17" s="419" t="s">
        <v>750</v>
      </c>
      <c r="F17" s="417" t="s">
        <v>89</v>
      </c>
      <c r="G17" s="190">
        <v>19</v>
      </c>
      <c r="H17" s="190">
        <v>412</v>
      </c>
      <c r="I17" s="190">
        <v>28</v>
      </c>
      <c r="J17" s="190">
        <v>0</v>
      </c>
      <c r="K17" s="190">
        <f t="shared" si="13"/>
        <v>28</v>
      </c>
      <c r="L17" s="190">
        <v>15</v>
      </c>
      <c r="M17" s="190">
        <v>21</v>
      </c>
      <c r="N17" s="190">
        <v>448</v>
      </c>
      <c r="O17" s="190">
        <v>59</v>
      </c>
      <c r="P17" s="190">
        <v>0</v>
      </c>
      <c r="Q17" s="190">
        <f t="shared" si="2"/>
        <v>59</v>
      </c>
      <c r="R17" s="190">
        <v>15</v>
      </c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>
        <f t="shared" si="3"/>
        <v>21</v>
      </c>
      <c r="AJ17" s="190">
        <f t="shared" si="4"/>
        <v>448</v>
      </c>
      <c r="AK17" s="190">
        <f t="shared" si="5"/>
        <v>59</v>
      </c>
      <c r="AL17" s="190">
        <f t="shared" si="6"/>
        <v>15</v>
      </c>
      <c r="AM17" s="5">
        <f t="shared" si="7"/>
        <v>1</v>
      </c>
      <c r="AN17" s="420" t="s">
        <v>379</v>
      </c>
      <c r="AO17" s="421" t="s">
        <v>1061</v>
      </c>
      <c r="AP17" s="422" t="s">
        <v>478</v>
      </c>
      <c r="AQ17" s="210">
        <v>21986.339529934907</v>
      </c>
      <c r="AR17" s="423">
        <v>374</v>
      </c>
      <c r="AS17" s="423">
        <v>18</v>
      </c>
      <c r="AT17" s="390">
        <v>345</v>
      </c>
      <c r="AU17" s="390">
        <v>18</v>
      </c>
      <c r="AV17" s="424">
        <v>29</v>
      </c>
      <c r="AW17" s="424">
        <v>0</v>
      </c>
      <c r="AX17" s="424">
        <f t="shared" si="8"/>
        <v>74</v>
      </c>
      <c r="AY17" s="424">
        <f t="shared" si="9"/>
        <v>3</v>
      </c>
      <c r="AZ17" s="210">
        <v>22061.290758104882</v>
      </c>
      <c r="BA17" s="210">
        <v>18275.393590640557</v>
      </c>
      <c r="BB17" s="190"/>
      <c r="BC17" s="190"/>
      <c r="BD17" s="190">
        <f t="shared" si="10"/>
        <v>1</v>
      </c>
      <c r="BE17" s="192" t="s">
        <v>32</v>
      </c>
      <c r="BF17" s="192" t="s">
        <v>478</v>
      </c>
      <c r="BG17" s="192" t="s">
        <v>1205</v>
      </c>
      <c r="BH17" s="192" t="s">
        <v>379</v>
      </c>
      <c r="BI17" s="192" t="s">
        <v>1224</v>
      </c>
      <c r="BJ17" s="193">
        <v>0</v>
      </c>
      <c r="BK17" s="193">
        <v>0</v>
      </c>
      <c r="BL17" s="193">
        <v>0</v>
      </c>
      <c r="BM17" s="193">
        <v>0</v>
      </c>
      <c r="BN17" s="193">
        <v>0</v>
      </c>
      <c r="BO17" s="193">
        <v>0</v>
      </c>
      <c r="BP17" s="194">
        <v>0</v>
      </c>
      <c r="BQ17" s="194">
        <v>0</v>
      </c>
      <c r="BR17" s="194">
        <v>0</v>
      </c>
      <c r="BS17" s="194">
        <v>0</v>
      </c>
      <c r="BT17" s="194">
        <v>0</v>
      </c>
      <c r="BU17" s="194">
        <v>0</v>
      </c>
      <c r="BV17" s="194">
        <v>0</v>
      </c>
      <c r="BW17" s="194">
        <v>0</v>
      </c>
      <c r="BX17" s="195">
        <v>0</v>
      </c>
      <c r="BY17" s="195">
        <v>0</v>
      </c>
      <c r="BZ17" s="195">
        <v>0</v>
      </c>
      <c r="CA17" s="195">
        <v>0</v>
      </c>
      <c r="CB17" s="195">
        <v>0</v>
      </c>
      <c r="CC17" s="195">
        <v>0</v>
      </c>
      <c r="CD17" s="195">
        <v>0</v>
      </c>
      <c r="CE17" s="195">
        <v>0</v>
      </c>
      <c r="CF17" s="196">
        <v>415</v>
      </c>
      <c r="CG17" s="196">
        <v>0</v>
      </c>
      <c r="CH17" s="196">
        <v>24</v>
      </c>
      <c r="CI17" s="196">
        <v>33</v>
      </c>
      <c r="CJ17" s="196">
        <v>0</v>
      </c>
      <c r="CK17" s="196">
        <v>33</v>
      </c>
      <c r="CL17" s="197">
        <v>415</v>
      </c>
      <c r="CM17" s="197">
        <v>0</v>
      </c>
      <c r="CN17" s="197">
        <v>24</v>
      </c>
      <c r="CO17" s="198">
        <v>33</v>
      </c>
      <c r="CP17" s="198">
        <v>0</v>
      </c>
      <c r="CQ17" s="198">
        <v>0</v>
      </c>
      <c r="CR17" s="198">
        <v>0</v>
      </c>
      <c r="CS17" s="197">
        <v>33</v>
      </c>
      <c r="CT17" s="200"/>
      <c r="CU17" s="200"/>
      <c r="CV17" s="200"/>
      <c r="CW17" s="200"/>
      <c r="CX17" s="200"/>
      <c r="CY17" s="200">
        <v>415</v>
      </c>
      <c r="CZ17" s="200"/>
      <c r="DA17" s="200"/>
      <c r="DB17" s="200"/>
      <c r="DC17" s="200">
        <v>24</v>
      </c>
      <c r="DD17" s="200">
        <v>415</v>
      </c>
      <c r="DE17" s="200">
        <v>24</v>
      </c>
      <c r="DF17" s="200">
        <v>1</v>
      </c>
      <c r="DG17" s="200">
        <v>1</v>
      </c>
      <c r="DH17" s="201">
        <v>6090.600237636481</v>
      </c>
      <c r="DI17" s="201">
        <v>11346.58328275862</v>
      </c>
      <c r="DJ17" s="202">
        <v>17437.1835203951</v>
      </c>
      <c r="DK17" s="200">
        <v>1</v>
      </c>
      <c r="DL17" s="200">
        <v>1</v>
      </c>
      <c r="DM17" s="200">
        <v>1</v>
      </c>
      <c r="DN17" s="200" t="s">
        <v>1194</v>
      </c>
      <c r="DO17" s="425">
        <f t="shared" si="11"/>
        <v>-33</v>
      </c>
      <c r="DP17" s="425">
        <f t="shared" si="12"/>
        <v>3</v>
      </c>
      <c r="DQ17" s="426">
        <f>(BA17+DO17*Foglio1!$L$20+superiore!DP17*Foglio1!$I$20)*(1-Foglio1!$L$28)</f>
        <v>14373.919040292169</v>
      </c>
    </row>
    <row r="18" spans="1:121" ht="27.75" customHeight="1">
      <c r="A18" s="416">
        <v>14</v>
      </c>
      <c r="B18" s="417" t="str">
        <f t="shared" si="14"/>
        <v>TF</v>
      </c>
      <c r="C18" s="417" t="s">
        <v>62</v>
      </c>
      <c r="D18" s="418" t="s">
        <v>380</v>
      </c>
      <c r="E18" s="419" t="s">
        <v>751</v>
      </c>
      <c r="F18" s="417" t="s">
        <v>89</v>
      </c>
      <c r="G18" s="190">
        <v>25</v>
      </c>
      <c r="H18" s="190">
        <v>508</v>
      </c>
      <c r="I18" s="190">
        <v>53</v>
      </c>
      <c r="J18" s="190">
        <v>0</v>
      </c>
      <c r="K18" s="190">
        <f t="shared" si="13"/>
        <v>53</v>
      </c>
      <c r="L18" s="190">
        <v>29</v>
      </c>
      <c r="M18" s="190">
        <v>26</v>
      </c>
      <c r="N18" s="190">
        <v>525</v>
      </c>
      <c r="O18" s="190">
        <v>83</v>
      </c>
      <c r="P18" s="190">
        <v>2</v>
      </c>
      <c r="Q18" s="190">
        <f t="shared" si="2"/>
        <v>85</v>
      </c>
      <c r="R18" s="190">
        <v>29</v>
      </c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>
        <f t="shared" si="3"/>
        <v>26</v>
      </c>
      <c r="AJ18" s="190">
        <f t="shared" si="4"/>
        <v>525</v>
      </c>
      <c r="AK18" s="190">
        <f t="shared" si="5"/>
        <v>85</v>
      </c>
      <c r="AL18" s="190">
        <f t="shared" si="6"/>
        <v>29</v>
      </c>
      <c r="AM18" s="5">
        <f t="shared" si="7"/>
        <v>1</v>
      </c>
      <c r="AN18" s="420" t="s">
        <v>380</v>
      </c>
      <c r="AO18" s="421" t="s">
        <v>1065</v>
      </c>
      <c r="AP18" s="422" t="s">
        <v>478</v>
      </c>
      <c r="AQ18" s="210">
        <v>31933.863690015212</v>
      </c>
      <c r="AR18" s="423">
        <v>498</v>
      </c>
      <c r="AS18" s="423">
        <v>24</v>
      </c>
      <c r="AT18" s="390">
        <v>475</v>
      </c>
      <c r="AU18" s="390">
        <v>24</v>
      </c>
      <c r="AV18" s="424">
        <v>23</v>
      </c>
      <c r="AW18" s="424">
        <v>0</v>
      </c>
      <c r="AX18" s="424">
        <f t="shared" si="8"/>
        <v>27</v>
      </c>
      <c r="AY18" s="424">
        <f t="shared" si="9"/>
        <v>2</v>
      </c>
      <c r="AZ18" s="210">
        <v>31827.146810734062</v>
      </c>
      <c r="BA18" s="210">
        <v>24634.711689181284</v>
      </c>
      <c r="BB18" s="190"/>
      <c r="BC18" s="190"/>
      <c r="BD18" s="190">
        <f t="shared" si="10"/>
        <v>1</v>
      </c>
      <c r="BE18" s="192" t="s">
        <v>32</v>
      </c>
      <c r="BF18" s="192" t="s">
        <v>478</v>
      </c>
      <c r="BG18" s="192" t="s">
        <v>1207</v>
      </c>
      <c r="BH18" s="192" t="s">
        <v>380</v>
      </c>
      <c r="BI18" s="192" t="s">
        <v>1225</v>
      </c>
      <c r="BJ18" s="193">
        <v>0</v>
      </c>
      <c r="BK18" s="193">
        <v>0</v>
      </c>
      <c r="BL18" s="193">
        <v>0</v>
      </c>
      <c r="BM18" s="193">
        <v>0</v>
      </c>
      <c r="BN18" s="193">
        <v>0</v>
      </c>
      <c r="BO18" s="193">
        <v>0</v>
      </c>
      <c r="BP18" s="194">
        <v>0</v>
      </c>
      <c r="BQ18" s="194">
        <v>0</v>
      </c>
      <c r="BR18" s="194">
        <v>0</v>
      </c>
      <c r="BS18" s="194">
        <v>0</v>
      </c>
      <c r="BT18" s="194">
        <v>0</v>
      </c>
      <c r="BU18" s="194">
        <v>0</v>
      </c>
      <c r="BV18" s="194">
        <v>0</v>
      </c>
      <c r="BW18" s="194">
        <v>0</v>
      </c>
      <c r="BX18" s="195">
        <v>0</v>
      </c>
      <c r="BY18" s="195">
        <v>0</v>
      </c>
      <c r="BZ18" s="195">
        <v>0</v>
      </c>
      <c r="CA18" s="195">
        <v>0</v>
      </c>
      <c r="CB18" s="195">
        <v>0</v>
      </c>
      <c r="CC18" s="195">
        <v>0</v>
      </c>
      <c r="CD18" s="195">
        <v>0</v>
      </c>
      <c r="CE18" s="195">
        <v>0</v>
      </c>
      <c r="CF18" s="196">
        <v>514</v>
      </c>
      <c r="CG18" s="196">
        <v>2</v>
      </c>
      <c r="CH18" s="196">
        <v>25</v>
      </c>
      <c r="CI18" s="196">
        <v>59</v>
      </c>
      <c r="CJ18" s="196">
        <v>2</v>
      </c>
      <c r="CK18" s="196">
        <v>61</v>
      </c>
      <c r="CL18" s="197">
        <v>514</v>
      </c>
      <c r="CM18" s="197">
        <v>2</v>
      </c>
      <c r="CN18" s="197">
        <v>25</v>
      </c>
      <c r="CO18" s="198">
        <v>59</v>
      </c>
      <c r="CP18" s="198">
        <v>2</v>
      </c>
      <c r="CQ18" s="198">
        <v>0</v>
      </c>
      <c r="CR18" s="198">
        <v>0</v>
      </c>
      <c r="CS18" s="197">
        <v>61</v>
      </c>
      <c r="CT18" s="200"/>
      <c r="CU18" s="200"/>
      <c r="CV18" s="200"/>
      <c r="CW18" s="200"/>
      <c r="CX18" s="200"/>
      <c r="CY18" s="200">
        <v>514</v>
      </c>
      <c r="CZ18" s="200"/>
      <c r="DA18" s="200"/>
      <c r="DB18" s="200"/>
      <c r="DC18" s="200">
        <v>25</v>
      </c>
      <c r="DD18" s="200">
        <v>514</v>
      </c>
      <c r="DE18" s="200">
        <v>25</v>
      </c>
      <c r="DF18" s="200">
        <v>1</v>
      </c>
      <c r="DG18" s="200">
        <v>1</v>
      </c>
      <c r="DH18" s="201">
        <v>7543.538607578678</v>
      </c>
      <c r="DI18" s="201">
        <v>11819.357586206897</v>
      </c>
      <c r="DJ18" s="202">
        <v>19362.896193785575</v>
      </c>
      <c r="DK18" s="200">
        <v>1</v>
      </c>
      <c r="DL18" s="200">
        <v>1</v>
      </c>
      <c r="DM18" s="200">
        <v>1</v>
      </c>
      <c r="DN18" s="200" t="s">
        <v>1194</v>
      </c>
      <c r="DO18" s="425">
        <f t="shared" si="11"/>
        <v>-11</v>
      </c>
      <c r="DP18" s="425">
        <f t="shared" si="12"/>
        <v>-1</v>
      </c>
      <c r="DQ18" s="426">
        <f>(BA18+DO18*Foglio1!$L$20+superiore!DP18*Foglio1!$I$20)*(1-Foglio1!$L$28)</f>
        <v>18274.73404294675</v>
      </c>
    </row>
    <row r="19" spans="1:121" ht="27.75" customHeight="1">
      <c r="A19" s="416">
        <v>15</v>
      </c>
      <c r="B19" s="417" t="str">
        <f t="shared" si="14"/>
        <v>IS</v>
      </c>
      <c r="C19" s="417" t="s">
        <v>62</v>
      </c>
      <c r="D19" s="418" t="s">
        <v>381</v>
      </c>
      <c r="E19" s="419" t="s">
        <v>752</v>
      </c>
      <c r="F19" s="417" t="s">
        <v>93</v>
      </c>
      <c r="G19" s="190">
        <v>26</v>
      </c>
      <c r="H19" s="190">
        <v>464</v>
      </c>
      <c r="I19" s="190">
        <v>47</v>
      </c>
      <c r="J19" s="190">
        <v>0</v>
      </c>
      <c r="K19" s="190">
        <f t="shared" si="13"/>
        <v>47</v>
      </c>
      <c r="L19" s="190">
        <v>19</v>
      </c>
      <c r="M19" s="190">
        <v>31</v>
      </c>
      <c r="N19" s="190">
        <v>602</v>
      </c>
      <c r="O19" s="190">
        <v>68</v>
      </c>
      <c r="P19" s="190">
        <v>0</v>
      </c>
      <c r="Q19" s="190">
        <f t="shared" si="2"/>
        <v>68</v>
      </c>
      <c r="R19" s="190">
        <v>19</v>
      </c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>
        <f t="shared" si="3"/>
        <v>31</v>
      </c>
      <c r="AJ19" s="190">
        <f t="shared" si="4"/>
        <v>602</v>
      </c>
      <c r="AK19" s="190">
        <f t="shared" si="5"/>
        <v>68</v>
      </c>
      <c r="AL19" s="190">
        <f t="shared" si="6"/>
        <v>19</v>
      </c>
      <c r="AM19" s="5">
        <f t="shared" si="7"/>
        <v>1</v>
      </c>
      <c r="AN19" s="420" t="s">
        <v>381</v>
      </c>
      <c r="AO19" s="421" t="s">
        <v>1037</v>
      </c>
      <c r="AP19" s="422" t="s">
        <v>1038</v>
      </c>
      <c r="AQ19" s="210">
        <v>26756.058471356122</v>
      </c>
      <c r="AR19" s="423">
        <v>576</v>
      </c>
      <c r="AS19" s="423">
        <v>29</v>
      </c>
      <c r="AT19" s="390">
        <v>567</v>
      </c>
      <c r="AU19" s="390">
        <v>29</v>
      </c>
      <c r="AV19" s="424">
        <v>9</v>
      </c>
      <c r="AW19" s="424">
        <v>0</v>
      </c>
      <c r="AX19" s="424">
        <f t="shared" si="8"/>
        <v>26</v>
      </c>
      <c r="AY19" s="424">
        <f t="shared" si="9"/>
        <v>2</v>
      </c>
      <c r="AZ19" s="210">
        <v>26550.846374705714</v>
      </c>
      <c r="BA19" s="210">
        <v>20708.954164354745</v>
      </c>
      <c r="BB19" s="190"/>
      <c r="BC19" s="190"/>
      <c r="BD19" s="190">
        <f t="shared" si="10"/>
        <v>1</v>
      </c>
      <c r="BE19" s="192" t="s">
        <v>32</v>
      </c>
      <c r="BF19" s="192" t="s">
        <v>1038</v>
      </c>
      <c r="BG19" s="192" t="s">
        <v>440</v>
      </c>
      <c r="BH19" s="192" t="s">
        <v>381</v>
      </c>
      <c r="BI19" s="192" t="s">
        <v>1226</v>
      </c>
      <c r="BJ19" s="193">
        <v>0</v>
      </c>
      <c r="BK19" s="193">
        <v>0</v>
      </c>
      <c r="BL19" s="193">
        <v>0</v>
      </c>
      <c r="BM19" s="193">
        <v>0</v>
      </c>
      <c r="BN19" s="193">
        <v>0</v>
      </c>
      <c r="BO19" s="193">
        <v>0</v>
      </c>
      <c r="BP19" s="194">
        <v>0</v>
      </c>
      <c r="BQ19" s="194">
        <v>0</v>
      </c>
      <c r="BR19" s="194">
        <v>0</v>
      </c>
      <c r="BS19" s="194">
        <v>0</v>
      </c>
      <c r="BT19" s="194">
        <v>0</v>
      </c>
      <c r="BU19" s="194">
        <v>0</v>
      </c>
      <c r="BV19" s="194">
        <v>0</v>
      </c>
      <c r="BW19" s="194">
        <v>0</v>
      </c>
      <c r="BX19" s="195">
        <v>0</v>
      </c>
      <c r="BY19" s="195">
        <v>0</v>
      </c>
      <c r="BZ19" s="195">
        <v>0</v>
      </c>
      <c r="CA19" s="195">
        <v>0</v>
      </c>
      <c r="CB19" s="195">
        <v>0</v>
      </c>
      <c r="CC19" s="195">
        <v>0</v>
      </c>
      <c r="CD19" s="195">
        <v>0</v>
      </c>
      <c r="CE19" s="195">
        <v>0</v>
      </c>
      <c r="CF19" s="196">
        <v>585</v>
      </c>
      <c r="CG19" s="196">
        <v>0</v>
      </c>
      <c r="CH19" s="196">
        <v>30</v>
      </c>
      <c r="CI19" s="196">
        <v>51</v>
      </c>
      <c r="CJ19" s="196">
        <v>0</v>
      </c>
      <c r="CK19" s="196">
        <v>51</v>
      </c>
      <c r="CL19" s="197">
        <v>585</v>
      </c>
      <c r="CM19" s="197">
        <v>0</v>
      </c>
      <c r="CN19" s="197">
        <v>30</v>
      </c>
      <c r="CO19" s="198">
        <v>51</v>
      </c>
      <c r="CP19" s="198">
        <v>0</v>
      </c>
      <c r="CQ19" s="198">
        <v>0</v>
      </c>
      <c r="CR19" s="198">
        <v>0</v>
      </c>
      <c r="CS19" s="197">
        <v>51</v>
      </c>
      <c r="CT19" s="200"/>
      <c r="CU19" s="200"/>
      <c r="CV19" s="200">
        <v>359</v>
      </c>
      <c r="CW19" s="200"/>
      <c r="CX19" s="200"/>
      <c r="CY19" s="200">
        <v>226</v>
      </c>
      <c r="CZ19" s="200">
        <v>17</v>
      </c>
      <c r="DA19" s="200"/>
      <c r="DB19" s="200"/>
      <c r="DC19" s="200">
        <v>13</v>
      </c>
      <c r="DD19" s="200">
        <v>585</v>
      </c>
      <c r="DE19" s="200">
        <v>30</v>
      </c>
      <c r="DF19" s="200">
        <v>1</v>
      </c>
      <c r="DG19" s="200">
        <v>1</v>
      </c>
      <c r="DH19" s="201">
        <v>5272.9387423511635</v>
      </c>
      <c r="DI19" s="201">
        <v>9240.565833303423</v>
      </c>
      <c r="DJ19" s="202">
        <v>14513.504575654586</v>
      </c>
      <c r="DK19" s="200" t="s">
        <v>1194</v>
      </c>
      <c r="DL19" s="200">
        <v>1</v>
      </c>
      <c r="DM19" s="200">
        <v>1</v>
      </c>
      <c r="DN19" s="200" t="s">
        <v>1194</v>
      </c>
      <c r="DO19" s="425">
        <f t="shared" si="11"/>
        <v>-17</v>
      </c>
      <c r="DP19" s="425">
        <f t="shared" si="12"/>
        <v>-1</v>
      </c>
      <c r="DQ19" s="426">
        <f>(BA19+DO19*Foglio1!$L$20+superiore!DP19*Foglio1!$I$20)*(1-Foglio1!$L$28)</f>
        <v>15251.781427412028</v>
      </c>
    </row>
    <row r="20" spans="1:121" ht="31.5" customHeight="1">
      <c r="A20" s="416">
        <v>16</v>
      </c>
      <c r="B20" s="417" t="str">
        <f t="shared" si="14"/>
        <v>IS</v>
      </c>
      <c r="C20" s="417" t="s">
        <v>62</v>
      </c>
      <c r="D20" s="418" t="s">
        <v>382</v>
      </c>
      <c r="E20" s="419" t="s">
        <v>753</v>
      </c>
      <c r="F20" s="417" t="s">
        <v>99</v>
      </c>
      <c r="G20" s="190">
        <v>23</v>
      </c>
      <c r="H20" s="190">
        <v>434</v>
      </c>
      <c r="I20" s="190">
        <v>61</v>
      </c>
      <c r="J20" s="190">
        <v>0</v>
      </c>
      <c r="K20" s="190">
        <f aca="true" t="shared" si="15" ref="K20:K25">SUM(I20:J20)</f>
        <v>61</v>
      </c>
      <c r="L20" s="190">
        <v>43</v>
      </c>
      <c r="M20" s="190">
        <v>34</v>
      </c>
      <c r="N20" s="190">
        <v>616</v>
      </c>
      <c r="O20" s="190">
        <v>94</v>
      </c>
      <c r="P20" s="190">
        <v>14</v>
      </c>
      <c r="Q20" s="190">
        <f t="shared" si="2"/>
        <v>108</v>
      </c>
      <c r="R20" s="190">
        <v>44</v>
      </c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>
        <f t="shared" si="3"/>
        <v>34</v>
      </c>
      <c r="AJ20" s="190">
        <f t="shared" si="4"/>
        <v>616</v>
      </c>
      <c r="AK20" s="190">
        <f t="shared" si="5"/>
        <v>108</v>
      </c>
      <c r="AL20" s="190">
        <f t="shared" si="6"/>
        <v>44</v>
      </c>
      <c r="AM20" s="5">
        <f t="shared" si="7"/>
        <v>1</v>
      </c>
      <c r="AN20" s="420" t="s">
        <v>382</v>
      </c>
      <c r="AO20" s="421" t="s">
        <v>1036</v>
      </c>
      <c r="AP20" s="422" t="s">
        <v>526</v>
      </c>
      <c r="AQ20" s="210">
        <v>36916.88070116052</v>
      </c>
      <c r="AR20" s="423">
        <v>626</v>
      </c>
      <c r="AS20" s="423">
        <v>33</v>
      </c>
      <c r="AT20" s="390">
        <v>657</v>
      </c>
      <c r="AU20" s="390">
        <v>34</v>
      </c>
      <c r="AV20" s="424">
        <v>-31</v>
      </c>
      <c r="AW20" s="424">
        <v>-1</v>
      </c>
      <c r="AX20" s="424">
        <f t="shared" si="8"/>
        <v>-10</v>
      </c>
      <c r="AY20" s="424">
        <f t="shared" si="9"/>
        <v>1</v>
      </c>
      <c r="AZ20" s="210">
        <v>35796.32</v>
      </c>
      <c r="BA20" s="210">
        <v>26805.40419607065</v>
      </c>
      <c r="BB20" s="190"/>
      <c r="BC20" s="190"/>
      <c r="BD20" s="190">
        <f t="shared" si="10"/>
        <v>1</v>
      </c>
      <c r="BE20" s="192" t="s">
        <v>32</v>
      </c>
      <c r="BF20" s="192" t="s">
        <v>526</v>
      </c>
      <c r="BG20" s="192" t="s">
        <v>440</v>
      </c>
      <c r="BH20" s="192" t="s">
        <v>382</v>
      </c>
      <c r="BI20" s="192" t="s">
        <v>1227</v>
      </c>
      <c r="BJ20" s="193">
        <v>0</v>
      </c>
      <c r="BK20" s="193">
        <v>0</v>
      </c>
      <c r="BL20" s="193">
        <v>0</v>
      </c>
      <c r="BM20" s="193">
        <v>0</v>
      </c>
      <c r="BN20" s="193">
        <v>0</v>
      </c>
      <c r="BO20" s="193">
        <v>0</v>
      </c>
      <c r="BP20" s="194">
        <v>0</v>
      </c>
      <c r="BQ20" s="194">
        <v>0</v>
      </c>
      <c r="BR20" s="194">
        <v>0</v>
      </c>
      <c r="BS20" s="194">
        <v>0</v>
      </c>
      <c r="BT20" s="194">
        <v>0</v>
      </c>
      <c r="BU20" s="194">
        <v>0</v>
      </c>
      <c r="BV20" s="194">
        <v>0</v>
      </c>
      <c r="BW20" s="194">
        <v>0</v>
      </c>
      <c r="BX20" s="195">
        <v>0</v>
      </c>
      <c r="BY20" s="195">
        <v>0</v>
      </c>
      <c r="BZ20" s="195">
        <v>0</v>
      </c>
      <c r="CA20" s="195">
        <v>0</v>
      </c>
      <c r="CB20" s="195">
        <v>0</v>
      </c>
      <c r="CC20" s="195">
        <v>0</v>
      </c>
      <c r="CD20" s="195">
        <v>0</v>
      </c>
      <c r="CE20" s="195">
        <v>0</v>
      </c>
      <c r="CF20" s="196">
        <v>644</v>
      </c>
      <c r="CG20" s="196">
        <v>27</v>
      </c>
      <c r="CH20" s="196">
        <v>38</v>
      </c>
      <c r="CI20" s="196">
        <v>76</v>
      </c>
      <c r="CJ20" s="196">
        <v>9</v>
      </c>
      <c r="CK20" s="196">
        <v>85</v>
      </c>
      <c r="CL20" s="197">
        <v>644</v>
      </c>
      <c r="CM20" s="197">
        <v>27</v>
      </c>
      <c r="CN20" s="197">
        <v>38</v>
      </c>
      <c r="CO20" s="198">
        <v>76</v>
      </c>
      <c r="CP20" s="198">
        <v>9</v>
      </c>
      <c r="CQ20" s="198">
        <v>0</v>
      </c>
      <c r="CR20" s="198">
        <v>0</v>
      </c>
      <c r="CS20" s="197">
        <v>85</v>
      </c>
      <c r="CT20" s="200"/>
      <c r="CU20" s="200"/>
      <c r="CV20" s="200"/>
      <c r="CW20" s="200">
        <v>644</v>
      </c>
      <c r="CX20" s="200"/>
      <c r="CY20" s="200"/>
      <c r="CZ20" s="200"/>
      <c r="DA20" s="200">
        <v>38</v>
      </c>
      <c r="DB20" s="200"/>
      <c r="DC20" s="200"/>
      <c r="DD20" s="200">
        <v>644</v>
      </c>
      <c r="DE20" s="200">
        <v>38</v>
      </c>
      <c r="DF20" s="200">
        <v>1</v>
      </c>
      <c r="DG20" s="200">
        <v>1</v>
      </c>
      <c r="DH20" s="201">
        <v>8638.540167191011</v>
      </c>
      <c r="DI20" s="201">
        <v>15346.017154639176</v>
      </c>
      <c r="DJ20" s="202">
        <v>23984.557321830187</v>
      </c>
      <c r="DK20" s="200">
        <v>1</v>
      </c>
      <c r="DL20" s="200" t="s">
        <v>1194</v>
      </c>
      <c r="DM20" s="200">
        <v>1</v>
      </c>
      <c r="DN20" s="200">
        <v>1</v>
      </c>
      <c r="DO20" s="425">
        <f t="shared" si="11"/>
        <v>28</v>
      </c>
      <c r="DP20" s="425">
        <f t="shared" si="12"/>
        <v>4</v>
      </c>
      <c r="DQ20" s="426">
        <f>(BA20+DO20*Foglio1!$L$20+superiore!DP20*Foglio1!$I$20)*(1-Foglio1!$L$28)</f>
        <v>21631.101057289634</v>
      </c>
    </row>
    <row r="21" spans="1:121" ht="24.75" customHeight="1">
      <c r="A21" s="416">
        <v>17</v>
      </c>
      <c r="B21" s="417" t="str">
        <f t="shared" si="14"/>
        <v>PC</v>
      </c>
      <c r="C21" s="417" t="s">
        <v>62</v>
      </c>
      <c r="D21" s="418" t="s">
        <v>383</v>
      </c>
      <c r="E21" s="419" t="s">
        <v>754</v>
      </c>
      <c r="F21" s="417" t="s">
        <v>99</v>
      </c>
      <c r="G21" s="190">
        <v>27</v>
      </c>
      <c r="H21" s="190">
        <v>592</v>
      </c>
      <c r="I21" s="190">
        <v>44</v>
      </c>
      <c r="J21" s="190">
        <v>0</v>
      </c>
      <c r="K21" s="190">
        <f t="shared" si="15"/>
        <v>44</v>
      </c>
      <c r="L21" s="190">
        <v>17</v>
      </c>
      <c r="M21" s="190">
        <v>27</v>
      </c>
      <c r="N21" s="190">
        <v>578</v>
      </c>
      <c r="O21" s="190">
        <v>54</v>
      </c>
      <c r="P21" s="190">
        <v>2</v>
      </c>
      <c r="Q21" s="190">
        <f t="shared" si="2"/>
        <v>56</v>
      </c>
      <c r="R21" s="190">
        <v>17</v>
      </c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>
        <f t="shared" si="3"/>
        <v>27</v>
      </c>
      <c r="AJ21" s="190">
        <f t="shared" si="4"/>
        <v>578</v>
      </c>
      <c r="AK21" s="190">
        <f t="shared" si="5"/>
        <v>56</v>
      </c>
      <c r="AL21" s="190">
        <f t="shared" si="6"/>
        <v>17</v>
      </c>
      <c r="AM21" s="5">
        <f t="shared" si="7"/>
        <v>1</v>
      </c>
      <c r="AN21" s="420" t="s">
        <v>383</v>
      </c>
      <c r="AO21" s="421" t="s">
        <v>1048</v>
      </c>
      <c r="AP21" s="422" t="s">
        <v>526</v>
      </c>
      <c r="AQ21" s="210">
        <v>14646.628797901203</v>
      </c>
      <c r="AR21" s="423">
        <v>569</v>
      </c>
      <c r="AS21" s="423">
        <v>27</v>
      </c>
      <c r="AT21" s="390">
        <v>561</v>
      </c>
      <c r="AU21" s="390">
        <v>26</v>
      </c>
      <c r="AV21" s="424">
        <v>8</v>
      </c>
      <c r="AW21" s="424">
        <v>1</v>
      </c>
      <c r="AX21" s="424">
        <f t="shared" si="8"/>
        <v>9</v>
      </c>
      <c r="AY21" s="424">
        <f t="shared" si="9"/>
        <v>0</v>
      </c>
      <c r="AZ21" s="210">
        <v>14916.855757545325</v>
      </c>
      <c r="BA21" s="210">
        <v>11167.81972645041</v>
      </c>
      <c r="BB21" s="190"/>
      <c r="BC21" s="190"/>
      <c r="BD21" s="190">
        <f t="shared" si="10"/>
        <v>1</v>
      </c>
      <c r="BE21" s="192" t="s">
        <v>32</v>
      </c>
      <c r="BF21" s="192" t="s">
        <v>526</v>
      </c>
      <c r="BG21" s="192" t="s">
        <v>1196</v>
      </c>
      <c r="BH21" s="192" t="s">
        <v>383</v>
      </c>
      <c r="BI21" s="192" t="s">
        <v>1228</v>
      </c>
      <c r="BJ21" s="193">
        <v>0</v>
      </c>
      <c r="BK21" s="193">
        <v>0</v>
      </c>
      <c r="BL21" s="193">
        <v>0</v>
      </c>
      <c r="BM21" s="193">
        <v>0</v>
      </c>
      <c r="BN21" s="193">
        <v>0</v>
      </c>
      <c r="BO21" s="193">
        <v>0</v>
      </c>
      <c r="BP21" s="194">
        <v>0</v>
      </c>
      <c r="BQ21" s="194">
        <v>0</v>
      </c>
      <c r="BR21" s="194">
        <v>0</v>
      </c>
      <c r="BS21" s="194">
        <v>0</v>
      </c>
      <c r="BT21" s="194">
        <v>0</v>
      </c>
      <c r="BU21" s="194">
        <v>0</v>
      </c>
      <c r="BV21" s="194">
        <v>0</v>
      </c>
      <c r="BW21" s="194">
        <v>0</v>
      </c>
      <c r="BX21" s="195">
        <v>0</v>
      </c>
      <c r="BY21" s="195">
        <v>0</v>
      </c>
      <c r="BZ21" s="195">
        <v>0</v>
      </c>
      <c r="CA21" s="195">
        <v>0</v>
      </c>
      <c r="CB21" s="195">
        <v>0</v>
      </c>
      <c r="CC21" s="195">
        <v>0</v>
      </c>
      <c r="CD21" s="195">
        <v>0</v>
      </c>
      <c r="CE21" s="195">
        <v>0</v>
      </c>
      <c r="CF21" s="196">
        <v>658</v>
      </c>
      <c r="CG21" s="196">
        <v>4</v>
      </c>
      <c r="CH21" s="196">
        <v>30</v>
      </c>
      <c r="CI21" s="196">
        <v>48</v>
      </c>
      <c r="CJ21" s="196">
        <v>2</v>
      </c>
      <c r="CK21" s="196">
        <v>50</v>
      </c>
      <c r="CL21" s="197">
        <v>658</v>
      </c>
      <c r="CM21" s="197">
        <v>4</v>
      </c>
      <c r="CN21" s="197">
        <v>30</v>
      </c>
      <c r="CO21" s="198">
        <v>48</v>
      </c>
      <c r="CP21" s="198">
        <v>2</v>
      </c>
      <c r="CQ21" s="198">
        <v>0</v>
      </c>
      <c r="CR21" s="198">
        <v>0</v>
      </c>
      <c r="CS21" s="197">
        <v>50</v>
      </c>
      <c r="CT21" s="200"/>
      <c r="CU21" s="200"/>
      <c r="CV21" s="200">
        <v>658</v>
      </c>
      <c r="CW21" s="200"/>
      <c r="CX21" s="200"/>
      <c r="CY21" s="200"/>
      <c r="CZ21" s="200">
        <v>30</v>
      </c>
      <c r="DA21" s="200"/>
      <c r="DB21" s="200"/>
      <c r="DC21" s="200"/>
      <c r="DD21" s="200">
        <v>658</v>
      </c>
      <c r="DE21" s="200">
        <v>30</v>
      </c>
      <c r="DF21" s="200">
        <v>1</v>
      </c>
      <c r="DG21" s="200">
        <v>1</v>
      </c>
      <c r="DH21" s="201">
        <v>3585.330081789351</v>
      </c>
      <c r="DI21" s="201">
        <v>5460.882156133829</v>
      </c>
      <c r="DJ21" s="202">
        <v>9046.21223792318</v>
      </c>
      <c r="DK21" s="200" t="s">
        <v>1194</v>
      </c>
      <c r="DL21" s="200">
        <v>1</v>
      </c>
      <c r="DM21" s="200">
        <v>1</v>
      </c>
      <c r="DN21" s="200">
        <v>1</v>
      </c>
      <c r="DO21" s="425">
        <f t="shared" si="11"/>
        <v>80</v>
      </c>
      <c r="DP21" s="425">
        <f t="shared" si="12"/>
        <v>3</v>
      </c>
      <c r="DQ21" s="426">
        <f>(BA21+DO21*Foglio1!$L$20+superiore!DP21*Foglio1!$I$20)*(1-Foglio1!$L$28)</f>
        <v>9968.316162828378</v>
      </c>
    </row>
    <row r="22" spans="1:121" ht="24.75" customHeight="1">
      <c r="A22" s="416">
        <v>18</v>
      </c>
      <c r="B22" s="417" t="str">
        <f t="shared" si="14"/>
        <v>PS</v>
      </c>
      <c r="C22" s="417" t="s">
        <v>62</v>
      </c>
      <c r="D22" s="418" t="s">
        <v>384</v>
      </c>
      <c r="E22" s="419" t="s">
        <v>755</v>
      </c>
      <c r="F22" s="417" t="s">
        <v>99</v>
      </c>
      <c r="G22" s="190">
        <v>42</v>
      </c>
      <c r="H22" s="190">
        <v>992</v>
      </c>
      <c r="I22" s="190">
        <v>70</v>
      </c>
      <c r="J22" s="190">
        <v>0</v>
      </c>
      <c r="K22" s="190">
        <f t="shared" si="15"/>
        <v>70</v>
      </c>
      <c r="L22" s="190">
        <v>20</v>
      </c>
      <c r="M22" s="190">
        <v>42</v>
      </c>
      <c r="N22" s="190">
        <v>1001</v>
      </c>
      <c r="O22" s="190">
        <v>89</v>
      </c>
      <c r="P22" s="190">
        <v>2</v>
      </c>
      <c r="Q22" s="190">
        <f t="shared" si="2"/>
        <v>91</v>
      </c>
      <c r="R22" s="190">
        <v>20</v>
      </c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>
        <f t="shared" si="3"/>
        <v>42</v>
      </c>
      <c r="AJ22" s="190">
        <f t="shared" si="4"/>
        <v>1001</v>
      </c>
      <c r="AK22" s="190">
        <f t="shared" si="5"/>
        <v>91</v>
      </c>
      <c r="AL22" s="190">
        <f t="shared" si="6"/>
        <v>20</v>
      </c>
      <c r="AM22" s="5">
        <f t="shared" si="7"/>
        <v>1</v>
      </c>
      <c r="AN22" s="420" t="s">
        <v>384</v>
      </c>
      <c r="AO22" s="421" t="s">
        <v>1052</v>
      </c>
      <c r="AP22" s="422" t="s">
        <v>526</v>
      </c>
      <c r="AQ22" s="210">
        <v>26001.308592257952</v>
      </c>
      <c r="AR22" s="423">
        <v>971</v>
      </c>
      <c r="AS22" s="423">
        <v>41</v>
      </c>
      <c r="AT22" s="390">
        <v>934</v>
      </c>
      <c r="AU22" s="390">
        <v>40</v>
      </c>
      <c r="AV22" s="424">
        <v>37</v>
      </c>
      <c r="AW22" s="424">
        <v>1</v>
      </c>
      <c r="AX22" s="424">
        <f t="shared" si="8"/>
        <v>30</v>
      </c>
      <c r="AY22" s="424">
        <f t="shared" si="9"/>
        <v>1</v>
      </c>
      <c r="AZ22" s="210">
        <v>26468.349040617006</v>
      </c>
      <c r="BA22" s="210">
        <v>20332.898205540994</v>
      </c>
      <c r="BB22" s="190"/>
      <c r="BC22" s="190"/>
      <c r="BD22" s="190">
        <f t="shared" si="10"/>
        <v>1</v>
      </c>
      <c r="BE22" s="192" t="s">
        <v>32</v>
      </c>
      <c r="BF22" s="192" t="s">
        <v>526</v>
      </c>
      <c r="BG22" s="192" t="s">
        <v>1198</v>
      </c>
      <c r="BH22" s="192" t="s">
        <v>384</v>
      </c>
      <c r="BI22" s="192" t="s">
        <v>1229</v>
      </c>
      <c r="BJ22" s="193">
        <v>0</v>
      </c>
      <c r="BK22" s="193">
        <v>0</v>
      </c>
      <c r="BL22" s="193">
        <v>0</v>
      </c>
      <c r="BM22" s="193">
        <v>0</v>
      </c>
      <c r="BN22" s="193">
        <v>0</v>
      </c>
      <c r="BO22" s="193">
        <v>0</v>
      </c>
      <c r="BP22" s="194">
        <v>0</v>
      </c>
      <c r="BQ22" s="194">
        <v>0</v>
      </c>
      <c r="BR22" s="194">
        <v>0</v>
      </c>
      <c r="BS22" s="194">
        <v>0</v>
      </c>
      <c r="BT22" s="194">
        <v>0</v>
      </c>
      <c r="BU22" s="194">
        <v>0</v>
      </c>
      <c r="BV22" s="194">
        <v>0</v>
      </c>
      <c r="BW22" s="194">
        <v>0</v>
      </c>
      <c r="BX22" s="195">
        <v>0</v>
      </c>
      <c r="BY22" s="195">
        <v>0</v>
      </c>
      <c r="BZ22" s="195">
        <v>0</v>
      </c>
      <c r="CA22" s="195">
        <v>0</v>
      </c>
      <c r="CB22" s="195">
        <v>0</v>
      </c>
      <c r="CC22" s="195">
        <v>0</v>
      </c>
      <c r="CD22" s="195">
        <v>0</v>
      </c>
      <c r="CE22" s="195">
        <v>0</v>
      </c>
      <c r="CF22" s="196">
        <v>1000</v>
      </c>
      <c r="CG22" s="196">
        <v>2</v>
      </c>
      <c r="CH22" s="196">
        <v>43</v>
      </c>
      <c r="CI22" s="196">
        <v>79</v>
      </c>
      <c r="CJ22" s="196">
        <v>1</v>
      </c>
      <c r="CK22" s="196">
        <v>80</v>
      </c>
      <c r="CL22" s="197">
        <v>1000</v>
      </c>
      <c r="CM22" s="197">
        <v>2</v>
      </c>
      <c r="CN22" s="197">
        <v>43</v>
      </c>
      <c r="CO22" s="198">
        <v>79</v>
      </c>
      <c r="CP22" s="198">
        <v>1</v>
      </c>
      <c r="CQ22" s="198">
        <v>0</v>
      </c>
      <c r="CR22" s="198">
        <v>0</v>
      </c>
      <c r="CS22" s="197">
        <v>80</v>
      </c>
      <c r="CT22" s="200"/>
      <c r="CU22" s="200"/>
      <c r="CV22" s="200">
        <v>1000</v>
      </c>
      <c r="CW22" s="200"/>
      <c r="CX22" s="200"/>
      <c r="CY22" s="200"/>
      <c r="CZ22" s="200">
        <v>43</v>
      </c>
      <c r="DA22" s="200"/>
      <c r="DB22" s="200"/>
      <c r="DC22" s="200"/>
      <c r="DD22" s="200">
        <v>1000</v>
      </c>
      <c r="DE22" s="200">
        <v>43</v>
      </c>
      <c r="DF22" s="200">
        <v>1</v>
      </c>
      <c r="DG22" s="200">
        <v>1</v>
      </c>
      <c r="DH22" s="201">
        <v>5448.829911533968</v>
      </c>
      <c r="DI22" s="201">
        <v>7827.264423791822</v>
      </c>
      <c r="DJ22" s="202">
        <v>13276.09433532579</v>
      </c>
      <c r="DK22" s="200" t="s">
        <v>1194</v>
      </c>
      <c r="DL22" s="200">
        <v>1</v>
      </c>
      <c r="DM22" s="200">
        <v>1</v>
      </c>
      <c r="DN22" s="200">
        <v>1</v>
      </c>
      <c r="DO22" s="425">
        <f t="shared" si="11"/>
        <v>-1</v>
      </c>
      <c r="DP22" s="425">
        <f t="shared" si="12"/>
        <v>1</v>
      </c>
      <c r="DQ22" s="426">
        <f>(BA22+DO22*Foglio1!$L$20+superiore!DP22*Foglio1!$I$20)*(1-Foglio1!$L$28)</f>
        <v>15655.99081225879</v>
      </c>
    </row>
    <row r="23" spans="1:121" ht="27" customHeight="1">
      <c r="A23" s="416">
        <v>19</v>
      </c>
      <c r="B23" s="417" t="str">
        <f t="shared" si="14"/>
        <v>TD</v>
      </c>
      <c r="C23" s="417" t="s">
        <v>62</v>
      </c>
      <c r="D23" s="418" t="s">
        <v>385</v>
      </c>
      <c r="E23" s="419" t="s">
        <v>756</v>
      </c>
      <c r="F23" s="417" t="s">
        <v>99</v>
      </c>
      <c r="G23" s="190">
        <v>24</v>
      </c>
      <c r="H23" s="190">
        <v>595</v>
      </c>
      <c r="I23" s="190">
        <v>92</v>
      </c>
      <c r="J23" s="190">
        <v>0</v>
      </c>
      <c r="K23" s="190">
        <f t="shared" si="15"/>
        <v>92</v>
      </c>
      <c r="L23" s="190">
        <v>22</v>
      </c>
      <c r="M23" s="190">
        <v>24</v>
      </c>
      <c r="N23" s="190">
        <v>590</v>
      </c>
      <c r="O23" s="190">
        <v>66</v>
      </c>
      <c r="P23" s="190">
        <v>0</v>
      </c>
      <c r="Q23" s="190">
        <f t="shared" si="2"/>
        <v>66</v>
      </c>
      <c r="R23" s="190">
        <v>22</v>
      </c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>
        <f t="shared" si="3"/>
        <v>24</v>
      </c>
      <c r="AJ23" s="190">
        <f t="shared" si="4"/>
        <v>590</v>
      </c>
      <c r="AK23" s="190">
        <f t="shared" si="5"/>
        <v>66</v>
      </c>
      <c r="AL23" s="190">
        <f t="shared" si="6"/>
        <v>22</v>
      </c>
      <c r="AM23" s="5">
        <f t="shared" si="7"/>
        <v>1</v>
      </c>
      <c r="AN23" s="420" t="s">
        <v>385</v>
      </c>
      <c r="AO23" s="421" t="s">
        <v>1060</v>
      </c>
      <c r="AP23" s="422" t="s">
        <v>526</v>
      </c>
      <c r="AQ23" s="210">
        <v>37016.73089757805</v>
      </c>
      <c r="AR23" s="423">
        <v>597</v>
      </c>
      <c r="AS23" s="423">
        <v>26</v>
      </c>
      <c r="AT23" s="390">
        <v>586</v>
      </c>
      <c r="AU23" s="390">
        <v>27</v>
      </c>
      <c r="AV23" s="424">
        <v>11</v>
      </c>
      <c r="AW23" s="424">
        <v>-1</v>
      </c>
      <c r="AX23" s="424">
        <f t="shared" si="8"/>
        <v>-7</v>
      </c>
      <c r="AY23" s="424">
        <f t="shared" si="9"/>
        <v>-2</v>
      </c>
      <c r="AZ23" s="210">
        <v>36368.5451701929</v>
      </c>
      <c r="BA23" s="210">
        <v>26184.586671151774</v>
      </c>
      <c r="BB23" s="190"/>
      <c r="BC23" s="190"/>
      <c r="BD23" s="190">
        <f t="shared" si="10"/>
        <v>1</v>
      </c>
      <c r="BE23" s="192" t="s">
        <v>32</v>
      </c>
      <c r="BF23" s="192" t="s">
        <v>526</v>
      </c>
      <c r="BG23" s="192" t="s">
        <v>1205</v>
      </c>
      <c r="BH23" s="192" t="s">
        <v>385</v>
      </c>
      <c r="BI23" s="192" t="s">
        <v>1230</v>
      </c>
      <c r="BJ23" s="193">
        <v>0</v>
      </c>
      <c r="BK23" s="193">
        <v>0</v>
      </c>
      <c r="BL23" s="193">
        <v>0</v>
      </c>
      <c r="BM23" s="193">
        <v>0</v>
      </c>
      <c r="BN23" s="193">
        <v>0</v>
      </c>
      <c r="BO23" s="193">
        <v>0</v>
      </c>
      <c r="BP23" s="194">
        <v>0</v>
      </c>
      <c r="BQ23" s="194">
        <v>0</v>
      </c>
      <c r="BR23" s="194">
        <v>0</v>
      </c>
      <c r="BS23" s="194">
        <v>0</v>
      </c>
      <c r="BT23" s="194">
        <v>0</v>
      </c>
      <c r="BU23" s="194">
        <v>0</v>
      </c>
      <c r="BV23" s="194">
        <v>0</v>
      </c>
      <c r="BW23" s="194">
        <v>0</v>
      </c>
      <c r="BX23" s="195">
        <v>0</v>
      </c>
      <c r="BY23" s="195">
        <v>0</v>
      </c>
      <c r="BZ23" s="195">
        <v>0</v>
      </c>
      <c r="CA23" s="195">
        <v>0</v>
      </c>
      <c r="CB23" s="195">
        <v>0</v>
      </c>
      <c r="CC23" s="195">
        <v>0</v>
      </c>
      <c r="CD23" s="195">
        <v>0</v>
      </c>
      <c r="CE23" s="195">
        <v>0</v>
      </c>
      <c r="CF23" s="196">
        <v>583</v>
      </c>
      <c r="CG23" s="196">
        <v>0</v>
      </c>
      <c r="CH23" s="196">
        <v>25</v>
      </c>
      <c r="CI23" s="196">
        <v>49</v>
      </c>
      <c r="CJ23" s="196">
        <v>0</v>
      </c>
      <c r="CK23" s="196">
        <v>49</v>
      </c>
      <c r="CL23" s="197">
        <v>583</v>
      </c>
      <c r="CM23" s="197">
        <v>0</v>
      </c>
      <c r="CN23" s="197">
        <v>25</v>
      </c>
      <c r="CO23" s="198">
        <v>49</v>
      </c>
      <c r="CP23" s="198">
        <v>0</v>
      </c>
      <c r="CQ23" s="198">
        <v>0</v>
      </c>
      <c r="CR23" s="198">
        <v>0</v>
      </c>
      <c r="CS23" s="197">
        <v>49</v>
      </c>
      <c r="CT23" s="200"/>
      <c r="CU23" s="200"/>
      <c r="CV23" s="200"/>
      <c r="CW23" s="200"/>
      <c r="CX23" s="200"/>
      <c r="CY23" s="200">
        <v>583</v>
      </c>
      <c r="CZ23" s="200"/>
      <c r="DA23" s="200"/>
      <c r="DB23" s="200"/>
      <c r="DC23" s="200">
        <v>25</v>
      </c>
      <c r="DD23" s="200">
        <v>583</v>
      </c>
      <c r="DE23" s="200">
        <v>25</v>
      </c>
      <c r="DF23" s="200">
        <v>1</v>
      </c>
      <c r="DG23" s="200">
        <v>1</v>
      </c>
      <c r="DH23" s="201">
        <v>8556.192622992936</v>
      </c>
      <c r="DI23" s="201">
        <v>11819.357586206897</v>
      </c>
      <c r="DJ23" s="202">
        <v>20375.550209199835</v>
      </c>
      <c r="DK23" s="200">
        <v>1</v>
      </c>
      <c r="DL23" s="200">
        <v>1</v>
      </c>
      <c r="DM23" s="200">
        <v>1</v>
      </c>
      <c r="DN23" s="200" t="s">
        <v>1194</v>
      </c>
      <c r="DO23" s="425">
        <f t="shared" si="11"/>
        <v>-7</v>
      </c>
      <c r="DP23" s="425">
        <f t="shared" si="12"/>
        <v>1</v>
      </c>
      <c r="DQ23" s="426">
        <f>(BA23+DO23*Foglio1!$L$20+superiore!DP23*Foglio1!$I$20)*(1-Foglio1!$L$28)</f>
        <v>20033.186191600464</v>
      </c>
    </row>
    <row r="24" spans="1:121" ht="27.75" customHeight="1">
      <c r="A24" s="416">
        <v>20</v>
      </c>
      <c r="B24" s="417" t="str">
        <f t="shared" si="14"/>
        <v>TE</v>
      </c>
      <c r="C24" s="417" t="s">
        <v>62</v>
      </c>
      <c r="D24" s="418" t="s">
        <v>386</v>
      </c>
      <c r="E24" s="419" t="s">
        <v>757</v>
      </c>
      <c r="F24" s="417" t="s">
        <v>99</v>
      </c>
      <c r="G24" s="190">
        <v>25</v>
      </c>
      <c r="H24" s="190">
        <v>575</v>
      </c>
      <c r="I24" s="190">
        <v>52</v>
      </c>
      <c r="J24" s="190">
        <v>0</v>
      </c>
      <c r="K24" s="190">
        <f t="shared" si="15"/>
        <v>52</v>
      </c>
      <c r="L24" s="190">
        <v>23</v>
      </c>
      <c r="M24" s="190">
        <v>26</v>
      </c>
      <c r="N24" s="190">
        <v>558</v>
      </c>
      <c r="O24" s="190">
        <v>63</v>
      </c>
      <c r="P24" s="190">
        <v>6</v>
      </c>
      <c r="Q24" s="190">
        <f t="shared" si="2"/>
        <v>69</v>
      </c>
      <c r="R24" s="190">
        <v>24</v>
      </c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>
        <f t="shared" si="3"/>
        <v>26</v>
      </c>
      <c r="AJ24" s="190">
        <f t="shared" si="4"/>
        <v>558</v>
      </c>
      <c r="AK24" s="190">
        <f t="shared" si="5"/>
        <v>69</v>
      </c>
      <c r="AL24" s="190">
        <f t="shared" si="6"/>
        <v>24</v>
      </c>
      <c r="AM24" s="5">
        <f t="shared" si="7"/>
        <v>1</v>
      </c>
      <c r="AN24" s="420" t="s">
        <v>386</v>
      </c>
      <c r="AO24" s="421" t="s">
        <v>1062</v>
      </c>
      <c r="AP24" s="422" t="s">
        <v>526</v>
      </c>
      <c r="AQ24" s="210">
        <v>42209.59001812784</v>
      </c>
      <c r="AR24" s="423">
        <v>539</v>
      </c>
      <c r="AS24" s="423">
        <v>23</v>
      </c>
      <c r="AT24" s="390">
        <v>531</v>
      </c>
      <c r="AU24" s="390">
        <v>24</v>
      </c>
      <c r="AV24" s="424">
        <v>8</v>
      </c>
      <c r="AW24" s="424">
        <v>-1</v>
      </c>
      <c r="AX24" s="424">
        <f t="shared" si="8"/>
        <v>19</v>
      </c>
      <c r="AY24" s="424">
        <f t="shared" si="9"/>
        <v>3</v>
      </c>
      <c r="AZ24" s="210">
        <v>41468.05890188232</v>
      </c>
      <c r="BA24" s="210">
        <v>32057.477244193746</v>
      </c>
      <c r="BB24" s="190"/>
      <c r="BC24" s="190"/>
      <c r="BD24" s="190">
        <f t="shared" si="10"/>
        <v>1</v>
      </c>
      <c r="BE24" s="192" t="s">
        <v>32</v>
      </c>
      <c r="BF24" s="192" t="s">
        <v>526</v>
      </c>
      <c r="BG24" s="192" t="s">
        <v>1231</v>
      </c>
      <c r="BH24" s="192" t="s">
        <v>386</v>
      </c>
      <c r="BI24" s="192" t="s">
        <v>1232</v>
      </c>
      <c r="BJ24" s="193">
        <v>0</v>
      </c>
      <c r="BK24" s="193">
        <v>0</v>
      </c>
      <c r="BL24" s="193">
        <v>0</v>
      </c>
      <c r="BM24" s="193">
        <v>0</v>
      </c>
      <c r="BN24" s="193">
        <v>0</v>
      </c>
      <c r="BO24" s="193">
        <v>0</v>
      </c>
      <c r="BP24" s="194">
        <v>0</v>
      </c>
      <c r="BQ24" s="194">
        <v>0</v>
      </c>
      <c r="BR24" s="194">
        <v>0</v>
      </c>
      <c r="BS24" s="194">
        <v>0</v>
      </c>
      <c r="BT24" s="194">
        <v>0</v>
      </c>
      <c r="BU24" s="194">
        <v>0</v>
      </c>
      <c r="BV24" s="194">
        <v>0</v>
      </c>
      <c r="BW24" s="194">
        <v>0</v>
      </c>
      <c r="BX24" s="195">
        <v>0</v>
      </c>
      <c r="BY24" s="195">
        <v>0</v>
      </c>
      <c r="BZ24" s="195">
        <v>0</v>
      </c>
      <c r="CA24" s="195">
        <v>0</v>
      </c>
      <c r="CB24" s="195">
        <v>0</v>
      </c>
      <c r="CC24" s="195">
        <v>0</v>
      </c>
      <c r="CD24" s="195">
        <v>0</v>
      </c>
      <c r="CE24" s="195">
        <v>0</v>
      </c>
      <c r="CF24" s="196">
        <v>543</v>
      </c>
      <c r="CG24" s="196">
        <v>7</v>
      </c>
      <c r="CH24" s="196">
        <v>25</v>
      </c>
      <c r="CI24" s="196">
        <v>53</v>
      </c>
      <c r="CJ24" s="196">
        <v>4</v>
      </c>
      <c r="CK24" s="196">
        <v>57</v>
      </c>
      <c r="CL24" s="197">
        <v>543</v>
      </c>
      <c r="CM24" s="197">
        <v>7</v>
      </c>
      <c r="CN24" s="197">
        <v>25</v>
      </c>
      <c r="CO24" s="198">
        <v>53</v>
      </c>
      <c r="CP24" s="198">
        <v>4</v>
      </c>
      <c r="CQ24" s="198">
        <v>0</v>
      </c>
      <c r="CR24" s="198">
        <v>0</v>
      </c>
      <c r="CS24" s="197">
        <v>57</v>
      </c>
      <c r="CT24" s="200"/>
      <c r="CU24" s="200"/>
      <c r="CV24" s="200"/>
      <c r="CW24" s="200"/>
      <c r="CX24" s="200"/>
      <c r="CY24" s="200">
        <v>543</v>
      </c>
      <c r="CZ24" s="200"/>
      <c r="DA24" s="200"/>
      <c r="DB24" s="200"/>
      <c r="DC24" s="200">
        <v>25</v>
      </c>
      <c r="DD24" s="200">
        <v>543</v>
      </c>
      <c r="DE24" s="200">
        <v>25</v>
      </c>
      <c r="DF24" s="200">
        <v>1</v>
      </c>
      <c r="DG24" s="200">
        <v>1</v>
      </c>
      <c r="DH24" s="201">
        <v>7969.146816955685</v>
      </c>
      <c r="DI24" s="201">
        <v>11819.357586206897</v>
      </c>
      <c r="DJ24" s="202">
        <v>19788.50440316258</v>
      </c>
      <c r="DK24" s="200">
        <v>1</v>
      </c>
      <c r="DL24" s="200">
        <v>1</v>
      </c>
      <c r="DM24" s="200">
        <v>1</v>
      </c>
      <c r="DN24" s="200" t="s">
        <v>1194</v>
      </c>
      <c r="DO24" s="425">
        <f t="shared" si="11"/>
        <v>-15</v>
      </c>
      <c r="DP24" s="425">
        <f t="shared" si="12"/>
        <v>-1</v>
      </c>
      <c r="DQ24" s="426">
        <f>(BA24+DO24*Foglio1!$L$20+superiore!DP24*Foglio1!$I$20)*(1-Foglio1!$L$28)</f>
        <v>23858.24915744657</v>
      </c>
    </row>
    <row r="25" spans="1:121" ht="27.75" customHeight="1">
      <c r="A25" s="416">
        <v>21</v>
      </c>
      <c r="B25" s="417" t="str">
        <f t="shared" si="14"/>
        <v>TF</v>
      </c>
      <c r="C25" s="417" t="s">
        <v>62</v>
      </c>
      <c r="D25" s="418" t="s">
        <v>387</v>
      </c>
      <c r="E25" s="419" t="s">
        <v>758</v>
      </c>
      <c r="F25" s="417" t="s">
        <v>99</v>
      </c>
      <c r="G25" s="190">
        <v>33</v>
      </c>
      <c r="H25" s="190">
        <v>765</v>
      </c>
      <c r="I25" s="190">
        <v>78</v>
      </c>
      <c r="J25" s="190">
        <v>0</v>
      </c>
      <c r="K25" s="190">
        <f t="shared" si="15"/>
        <v>78</v>
      </c>
      <c r="L25" s="190">
        <v>40</v>
      </c>
      <c r="M25" s="190">
        <v>33</v>
      </c>
      <c r="N25" s="190">
        <v>769</v>
      </c>
      <c r="O25" s="190">
        <v>105</v>
      </c>
      <c r="P25" s="190">
        <v>1</v>
      </c>
      <c r="Q25" s="190">
        <f t="shared" si="2"/>
        <v>106</v>
      </c>
      <c r="R25" s="190">
        <v>40</v>
      </c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>
        <f t="shared" si="3"/>
        <v>33</v>
      </c>
      <c r="AJ25" s="190">
        <f t="shared" si="4"/>
        <v>769</v>
      </c>
      <c r="AK25" s="190">
        <f t="shared" si="5"/>
        <v>106</v>
      </c>
      <c r="AL25" s="190">
        <f t="shared" si="6"/>
        <v>40</v>
      </c>
      <c r="AM25" s="5">
        <f t="shared" si="7"/>
        <v>1</v>
      </c>
      <c r="AN25" s="420" t="s">
        <v>387</v>
      </c>
      <c r="AO25" s="421" t="s">
        <v>1064</v>
      </c>
      <c r="AP25" s="422" t="s">
        <v>526</v>
      </c>
      <c r="AQ25" s="210">
        <v>54000.536491977386</v>
      </c>
      <c r="AR25" s="423">
        <v>784</v>
      </c>
      <c r="AS25" s="423">
        <v>35</v>
      </c>
      <c r="AT25" s="390">
        <v>813</v>
      </c>
      <c r="AU25" s="390">
        <v>35</v>
      </c>
      <c r="AV25" s="424">
        <v>-29</v>
      </c>
      <c r="AW25" s="424">
        <v>0</v>
      </c>
      <c r="AX25" s="424">
        <f t="shared" si="8"/>
        <v>-15</v>
      </c>
      <c r="AY25" s="424">
        <f t="shared" si="9"/>
        <v>-2</v>
      </c>
      <c r="AZ25" s="210">
        <v>53054.60813379338</v>
      </c>
      <c r="BA25" s="210">
        <v>38474.588243754624</v>
      </c>
      <c r="BB25" s="190"/>
      <c r="BC25" s="190"/>
      <c r="BD25" s="190">
        <f t="shared" si="10"/>
        <v>1</v>
      </c>
      <c r="BE25" s="192" t="s">
        <v>32</v>
      </c>
      <c r="BF25" s="192" t="s">
        <v>526</v>
      </c>
      <c r="BG25" s="192" t="s">
        <v>1207</v>
      </c>
      <c r="BH25" s="192" t="s">
        <v>387</v>
      </c>
      <c r="BI25" s="192" t="s">
        <v>1233</v>
      </c>
      <c r="BJ25" s="193">
        <v>0</v>
      </c>
      <c r="BK25" s="193">
        <v>0</v>
      </c>
      <c r="BL25" s="193">
        <v>0</v>
      </c>
      <c r="BM25" s="193">
        <v>0</v>
      </c>
      <c r="BN25" s="193">
        <v>0</v>
      </c>
      <c r="BO25" s="193">
        <v>0</v>
      </c>
      <c r="BP25" s="194">
        <v>0</v>
      </c>
      <c r="BQ25" s="194">
        <v>0</v>
      </c>
      <c r="BR25" s="194">
        <v>0</v>
      </c>
      <c r="BS25" s="194">
        <v>0</v>
      </c>
      <c r="BT25" s="194">
        <v>0</v>
      </c>
      <c r="BU25" s="194">
        <v>0</v>
      </c>
      <c r="BV25" s="194">
        <v>1</v>
      </c>
      <c r="BW25" s="194">
        <v>1</v>
      </c>
      <c r="BX25" s="195">
        <v>0</v>
      </c>
      <c r="BY25" s="195">
        <v>0</v>
      </c>
      <c r="BZ25" s="195">
        <v>0</v>
      </c>
      <c r="CA25" s="195">
        <v>0</v>
      </c>
      <c r="CB25" s="195">
        <v>0</v>
      </c>
      <c r="CC25" s="195">
        <v>0</v>
      </c>
      <c r="CD25" s="195">
        <v>4</v>
      </c>
      <c r="CE25" s="195">
        <v>4</v>
      </c>
      <c r="CF25" s="196">
        <v>751</v>
      </c>
      <c r="CG25" s="196">
        <v>0</v>
      </c>
      <c r="CH25" s="196">
        <v>32</v>
      </c>
      <c r="CI25" s="196">
        <v>81</v>
      </c>
      <c r="CJ25" s="196">
        <v>0</v>
      </c>
      <c r="CK25" s="196">
        <v>81</v>
      </c>
      <c r="CL25" s="197">
        <v>751</v>
      </c>
      <c r="CM25" s="197">
        <v>0</v>
      </c>
      <c r="CN25" s="197">
        <v>32</v>
      </c>
      <c r="CO25" s="198">
        <v>81</v>
      </c>
      <c r="CP25" s="198">
        <v>0</v>
      </c>
      <c r="CQ25" s="198">
        <v>0</v>
      </c>
      <c r="CR25" s="198">
        <v>5</v>
      </c>
      <c r="CS25" s="197">
        <v>86</v>
      </c>
      <c r="CT25" s="200" t="s">
        <v>1234</v>
      </c>
      <c r="CU25" s="200" t="s">
        <v>1235</v>
      </c>
      <c r="CV25" s="200"/>
      <c r="CW25" s="200"/>
      <c r="CX25" s="200"/>
      <c r="CY25" s="200">
        <v>751</v>
      </c>
      <c r="CZ25" s="200"/>
      <c r="DA25" s="200"/>
      <c r="DB25" s="200"/>
      <c r="DC25" s="200">
        <v>32</v>
      </c>
      <c r="DD25" s="200">
        <v>751</v>
      </c>
      <c r="DE25" s="200">
        <v>32</v>
      </c>
      <c r="DF25" s="200">
        <v>1</v>
      </c>
      <c r="DG25" s="200">
        <v>1</v>
      </c>
      <c r="DH25" s="201">
        <v>11021.78500834939</v>
      </c>
      <c r="DI25" s="201">
        <v>15128.777710344828</v>
      </c>
      <c r="DJ25" s="202">
        <v>26150.56271869422</v>
      </c>
      <c r="DK25" s="200">
        <v>1</v>
      </c>
      <c r="DL25" s="200">
        <v>1</v>
      </c>
      <c r="DM25" s="200">
        <v>1</v>
      </c>
      <c r="DN25" s="200" t="s">
        <v>1194</v>
      </c>
      <c r="DO25" s="425">
        <f t="shared" si="11"/>
        <v>-18</v>
      </c>
      <c r="DP25" s="425">
        <f t="shared" si="12"/>
        <v>-1</v>
      </c>
      <c r="DQ25" s="426">
        <f>(BA25+DO25*Foglio1!$L$20+superiore!DP25*Foglio1!$I$20)*(1-Foglio1!$L$28)</f>
        <v>28689.2435209372</v>
      </c>
    </row>
    <row r="26" spans="1:121" ht="27.75" customHeight="1">
      <c r="A26" s="416">
        <v>22</v>
      </c>
      <c r="B26" s="417" t="str">
        <f t="shared" si="14"/>
        <v>IS</v>
      </c>
      <c r="C26" s="417" t="s">
        <v>62</v>
      </c>
      <c r="D26" s="418" t="s">
        <v>388</v>
      </c>
      <c r="E26" s="419" t="s">
        <v>759</v>
      </c>
      <c r="F26" s="417" t="s">
        <v>104</v>
      </c>
      <c r="G26" s="190">
        <v>38</v>
      </c>
      <c r="H26" s="190">
        <v>726</v>
      </c>
      <c r="I26" s="190">
        <v>67</v>
      </c>
      <c r="J26" s="190">
        <v>0</v>
      </c>
      <c r="K26" s="190">
        <f aca="true" t="shared" si="16" ref="K26:K33">SUM(I26:J26)</f>
        <v>67</v>
      </c>
      <c r="L26" s="190">
        <v>38</v>
      </c>
      <c r="M26" s="190">
        <v>35</v>
      </c>
      <c r="N26" s="190">
        <v>752</v>
      </c>
      <c r="O26" s="190">
        <v>100</v>
      </c>
      <c r="P26" s="190">
        <v>15</v>
      </c>
      <c r="Q26" s="190">
        <f t="shared" si="2"/>
        <v>115</v>
      </c>
      <c r="R26" s="190">
        <v>38</v>
      </c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>
        <f t="shared" si="3"/>
        <v>35</v>
      </c>
      <c r="AJ26" s="190">
        <f t="shared" si="4"/>
        <v>752</v>
      </c>
      <c r="AK26" s="190">
        <f t="shared" si="5"/>
        <v>115</v>
      </c>
      <c r="AL26" s="190">
        <f t="shared" si="6"/>
        <v>38</v>
      </c>
      <c r="AM26" s="5">
        <f t="shared" si="7"/>
        <v>1</v>
      </c>
      <c r="AN26" s="420" t="s">
        <v>388</v>
      </c>
      <c r="AO26" s="421" t="s">
        <v>1042</v>
      </c>
      <c r="AP26" s="422" t="s">
        <v>531</v>
      </c>
      <c r="AQ26" s="210">
        <v>44419.54831271796</v>
      </c>
      <c r="AR26" s="423">
        <v>753</v>
      </c>
      <c r="AS26" s="423">
        <v>36</v>
      </c>
      <c r="AT26" s="390">
        <v>729</v>
      </c>
      <c r="AU26" s="390">
        <v>37</v>
      </c>
      <c r="AV26" s="424">
        <v>24</v>
      </c>
      <c r="AW26" s="424">
        <v>-1</v>
      </c>
      <c r="AX26" s="424">
        <f t="shared" si="8"/>
        <v>-1</v>
      </c>
      <c r="AY26" s="424">
        <f t="shared" si="9"/>
        <v>-1</v>
      </c>
      <c r="AZ26" s="210">
        <v>43833.079665882055</v>
      </c>
      <c r="BA26" s="210">
        <v>32149.48246142865</v>
      </c>
      <c r="BB26" s="190"/>
      <c r="BC26" s="190"/>
      <c r="BD26" s="190">
        <f t="shared" si="10"/>
        <v>1</v>
      </c>
      <c r="BE26" s="192" t="s">
        <v>32</v>
      </c>
      <c r="BF26" s="192" t="s">
        <v>531</v>
      </c>
      <c r="BG26" s="192" t="s">
        <v>440</v>
      </c>
      <c r="BH26" s="192" t="s">
        <v>388</v>
      </c>
      <c r="BI26" s="192" t="s">
        <v>1236</v>
      </c>
      <c r="BJ26" s="193">
        <v>0</v>
      </c>
      <c r="BK26" s="193">
        <v>0</v>
      </c>
      <c r="BL26" s="193">
        <v>0</v>
      </c>
      <c r="BM26" s="193">
        <v>0</v>
      </c>
      <c r="BN26" s="193">
        <v>0</v>
      </c>
      <c r="BO26" s="193">
        <v>0</v>
      </c>
      <c r="BP26" s="194">
        <v>0</v>
      </c>
      <c r="BQ26" s="194">
        <v>0</v>
      </c>
      <c r="BR26" s="194">
        <v>0</v>
      </c>
      <c r="BS26" s="194">
        <v>0</v>
      </c>
      <c r="BT26" s="194">
        <v>0</v>
      </c>
      <c r="BU26" s="194">
        <v>0</v>
      </c>
      <c r="BV26" s="194">
        <v>0</v>
      </c>
      <c r="BW26" s="194">
        <v>0</v>
      </c>
      <c r="BX26" s="195">
        <v>0</v>
      </c>
      <c r="BY26" s="195">
        <v>0</v>
      </c>
      <c r="BZ26" s="195">
        <v>0</v>
      </c>
      <c r="CA26" s="195">
        <v>0</v>
      </c>
      <c r="CB26" s="195">
        <v>0</v>
      </c>
      <c r="CC26" s="195">
        <v>0</v>
      </c>
      <c r="CD26" s="195">
        <v>0</v>
      </c>
      <c r="CE26" s="195">
        <v>0</v>
      </c>
      <c r="CF26" s="196">
        <v>812</v>
      </c>
      <c r="CG26" s="196">
        <v>37</v>
      </c>
      <c r="CH26" s="196">
        <v>39</v>
      </c>
      <c r="CI26" s="196">
        <v>76</v>
      </c>
      <c r="CJ26" s="196">
        <v>13</v>
      </c>
      <c r="CK26" s="196">
        <v>89</v>
      </c>
      <c r="CL26" s="197">
        <v>812</v>
      </c>
      <c r="CM26" s="197">
        <v>37</v>
      </c>
      <c r="CN26" s="197">
        <v>39</v>
      </c>
      <c r="CO26" s="198">
        <v>76</v>
      </c>
      <c r="CP26" s="198">
        <v>13</v>
      </c>
      <c r="CQ26" s="198">
        <v>0</v>
      </c>
      <c r="CR26" s="198">
        <v>0</v>
      </c>
      <c r="CS26" s="197">
        <v>89</v>
      </c>
      <c r="CT26" s="200"/>
      <c r="CU26" s="200"/>
      <c r="CV26" s="200"/>
      <c r="CW26" s="200">
        <v>637</v>
      </c>
      <c r="CX26" s="200"/>
      <c r="CY26" s="200">
        <v>175</v>
      </c>
      <c r="CZ26" s="200"/>
      <c r="DA26" s="200">
        <v>29</v>
      </c>
      <c r="DB26" s="200"/>
      <c r="DC26" s="200">
        <v>10</v>
      </c>
      <c r="DD26" s="200">
        <v>812</v>
      </c>
      <c r="DE26" s="200">
        <v>39</v>
      </c>
      <c r="DF26" s="200">
        <v>1</v>
      </c>
      <c r="DG26" s="200">
        <v>1</v>
      </c>
      <c r="DH26" s="201">
        <v>11112.968392873649</v>
      </c>
      <c r="DI26" s="201">
        <v>16439.177178812657</v>
      </c>
      <c r="DJ26" s="202">
        <v>27552.145571686306</v>
      </c>
      <c r="DK26" s="200">
        <v>1</v>
      </c>
      <c r="DL26" s="200" t="s">
        <v>1194</v>
      </c>
      <c r="DM26" s="200">
        <v>1</v>
      </c>
      <c r="DN26" s="200" t="s">
        <v>1194</v>
      </c>
      <c r="DO26" s="425">
        <f t="shared" si="11"/>
        <v>60</v>
      </c>
      <c r="DP26" s="425">
        <f t="shared" si="12"/>
        <v>4</v>
      </c>
      <c r="DQ26" s="426">
        <f>(BA26+DO26*Foglio1!$L$20+superiore!DP26*Foglio1!$I$20)*(1-Foglio1!$L$28)</f>
        <v>25951.589194741067</v>
      </c>
    </row>
    <row r="27" spans="1:121" ht="30" customHeight="1">
      <c r="A27" s="416">
        <v>23</v>
      </c>
      <c r="B27" s="417" t="str">
        <f t="shared" si="14"/>
        <v>IS</v>
      </c>
      <c r="C27" s="417" t="s">
        <v>62</v>
      </c>
      <c r="D27" s="418" t="s">
        <v>389</v>
      </c>
      <c r="E27" s="419" t="s">
        <v>760</v>
      </c>
      <c r="F27" s="417" t="s">
        <v>115</v>
      </c>
      <c r="G27" s="190">
        <v>59</v>
      </c>
      <c r="H27" s="190">
        <v>1262</v>
      </c>
      <c r="I27" s="190">
        <v>82</v>
      </c>
      <c r="J27" s="190">
        <v>0</v>
      </c>
      <c r="K27" s="190">
        <f t="shared" si="16"/>
        <v>82</v>
      </c>
      <c r="L27" s="190">
        <v>38</v>
      </c>
      <c r="M27" s="190">
        <v>61</v>
      </c>
      <c r="N27" s="190">
        <v>1261</v>
      </c>
      <c r="O27" s="190">
        <v>131</v>
      </c>
      <c r="P27" s="190">
        <v>4</v>
      </c>
      <c r="Q27" s="190">
        <f t="shared" si="2"/>
        <v>135</v>
      </c>
      <c r="R27" s="190">
        <v>39</v>
      </c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>
        <f t="shared" si="3"/>
        <v>61</v>
      </c>
      <c r="AJ27" s="190">
        <f t="shared" si="4"/>
        <v>1261</v>
      </c>
      <c r="AK27" s="190">
        <f t="shared" si="5"/>
        <v>135</v>
      </c>
      <c r="AL27" s="190">
        <f t="shared" si="6"/>
        <v>39</v>
      </c>
      <c r="AM27" s="5">
        <f t="shared" si="7"/>
        <v>1</v>
      </c>
      <c r="AN27" s="420" t="s">
        <v>389</v>
      </c>
      <c r="AO27" s="421" t="s">
        <v>1043</v>
      </c>
      <c r="AP27" s="422" t="s">
        <v>481</v>
      </c>
      <c r="AQ27" s="210">
        <v>44615.67171378604</v>
      </c>
      <c r="AR27" s="423">
        <v>1148</v>
      </c>
      <c r="AS27" s="423">
        <v>55</v>
      </c>
      <c r="AT27" s="390">
        <v>958</v>
      </c>
      <c r="AU27" s="390">
        <v>46</v>
      </c>
      <c r="AV27" s="424">
        <v>190</v>
      </c>
      <c r="AW27" s="424">
        <v>9</v>
      </c>
      <c r="AX27" s="424">
        <f t="shared" si="8"/>
        <v>113</v>
      </c>
      <c r="AY27" s="424">
        <f t="shared" si="9"/>
        <v>6</v>
      </c>
      <c r="AZ27" s="210">
        <v>49377.66610428091</v>
      </c>
      <c r="BA27" s="210">
        <v>40057.57006349835</v>
      </c>
      <c r="BB27" s="190"/>
      <c r="BC27" s="190"/>
      <c r="BD27" s="190">
        <f t="shared" si="10"/>
        <v>1</v>
      </c>
      <c r="BE27" s="192" t="s">
        <v>32</v>
      </c>
      <c r="BF27" s="192" t="s">
        <v>481</v>
      </c>
      <c r="BG27" s="192" t="s">
        <v>440</v>
      </c>
      <c r="BH27" s="192" t="s">
        <v>389</v>
      </c>
      <c r="BI27" s="192" t="s">
        <v>1237</v>
      </c>
      <c r="BJ27" s="193">
        <v>0</v>
      </c>
      <c r="BK27" s="193">
        <v>0</v>
      </c>
      <c r="BL27" s="193">
        <v>0</v>
      </c>
      <c r="BM27" s="193">
        <v>0</v>
      </c>
      <c r="BN27" s="193">
        <v>0</v>
      </c>
      <c r="BO27" s="193">
        <v>0</v>
      </c>
      <c r="BP27" s="194">
        <v>0</v>
      </c>
      <c r="BQ27" s="194">
        <v>0</v>
      </c>
      <c r="BR27" s="194">
        <v>0</v>
      </c>
      <c r="BS27" s="194">
        <v>0</v>
      </c>
      <c r="BT27" s="194">
        <v>0</v>
      </c>
      <c r="BU27" s="194">
        <v>0</v>
      </c>
      <c r="BV27" s="194">
        <v>0</v>
      </c>
      <c r="BW27" s="194">
        <v>0</v>
      </c>
      <c r="BX27" s="195">
        <v>0</v>
      </c>
      <c r="BY27" s="195">
        <v>0</v>
      </c>
      <c r="BZ27" s="195">
        <v>0</v>
      </c>
      <c r="CA27" s="195">
        <v>0</v>
      </c>
      <c r="CB27" s="195">
        <v>0</v>
      </c>
      <c r="CC27" s="195">
        <v>0</v>
      </c>
      <c r="CD27" s="195">
        <v>0</v>
      </c>
      <c r="CE27" s="195">
        <v>0</v>
      </c>
      <c r="CF27" s="196">
        <v>1436</v>
      </c>
      <c r="CG27" s="196">
        <v>0</v>
      </c>
      <c r="CH27" s="196">
        <v>65</v>
      </c>
      <c r="CI27" s="196">
        <v>106</v>
      </c>
      <c r="CJ27" s="196">
        <v>2</v>
      </c>
      <c r="CK27" s="196">
        <v>108</v>
      </c>
      <c r="CL27" s="197">
        <v>1436</v>
      </c>
      <c r="CM27" s="197">
        <v>0</v>
      </c>
      <c r="CN27" s="197">
        <v>65</v>
      </c>
      <c r="CO27" s="198">
        <v>106</v>
      </c>
      <c r="CP27" s="198">
        <v>2</v>
      </c>
      <c r="CQ27" s="198">
        <v>0</v>
      </c>
      <c r="CR27" s="198">
        <v>0</v>
      </c>
      <c r="CS27" s="197">
        <v>108</v>
      </c>
      <c r="CT27" s="200"/>
      <c r="CU27" s="200"/>
      <c r="CV27" s="200">
        <v>581</v>
      </c>
      <c r="CW27" s="200"/>
      <c r="CX27" s="200"/>
      <c r="CY27" s="200">
        <v>855</v>
      </c>
      <c r="CZ27" s="200">
        <v>26</v>
      </c>
      <c r="DA27" s="200"/>
      <c r="DB27" s="200"/>
      <c r="DC27" s="200">
        <v>39</v>
      </c>
      <c r="DD27" s="200">
        <v>1436</v>
      </c>
      <c r="DE27" s="200">
        <v>65</v>
      </c>
      <c r="DF27" s="200">
        <v>1</v>
      </c>
      <c r="DG27" s="200">
        <v>1</v>
      </c>
      <c r="DH27" s="201">
        <v>15713.874282647479</v>
      </c>
      <c r="DI27" s="201">
        <v>23170.962369798744</v>
      </c>
      <c r="DJ27" s="202">
        <v>38884.836652446225</v>
      </c>
      <c r="DK27" s="200" t="s">
        <v>1194</v>
      </c>
      <c r="DL27" s="200">
        <v>1</v>
      </c>
      <c r="DM27" s="200">
        <v>1</v>
      </c>
      <c r="DN27" s="200" t="s">
        <v>1194</v>
      </c>
      <c r="DO27" s="425">
        <f t="shared" si="11"/>
        <v>175</v>
      </c>
      <c r="DP27" s="425">
        <f t="shared" si="12"/>
        <v>4</v>
      </c>
      <c r="DQ27" s="426">
        <f>(BA27+DO27*Foglio1!$L$20+superiore!DP27*Foglio1!$I$20)*(1-Foglio1!$L$28)</f>
        <v>32927.96073931992</v>
      </c>
    </row>
    <row r="28" spans="1:121" ht="28.5" customHeight="1">
      <c r="A28" s="416">
        <v>24</v>
      </c>
      <c r="B28" s="417" t="str">
        <f t="shared" si="14"/>
        <v>IS</v>
      </c>
      <c r="C28" s="417" t="s">
        <v>62</v>
      </c>
      <c r="D28" s="418" t="s">
        <v>390</v>
      </c>
      <c r="E28" s="419" t="s">
        <v>761</v>
      </c>
      <c r="F28" s="417" t="s">
        <v>115</v>
      </c>
      <c r="G28" s="190">
        <v>42</v>
      </c>
      <c r="H28" s="190">
        <v>803</v>
      </c>
      <c r="I28" s="190">
        <v>86</v>
      </c>
      <c r="J28" s="190">
        <v>0</v>
      </c>
      <c r="K28" s="190">
        <f t="shared" si="16"/>
        <v>86</v>
      </c>
      <c r="L28" s="190">
        <v>43</v>
      </c>
      <c r="M28" s="190">
        <v>46</v>
      </c>
      <c r="N28" s="190">
        <v>822</v>
      </c>
      <c r="O28" s="190">
        <v>103</v>
      </c>
      <c r="P28" s="190">
        <v>11</v>
      </c>
      <c r="Q28" s="190">
        <f t="shared" si="2"/>
        <v>114</v>
      </c>
      <c r="R28" s="190">
        <v>43</v>
      </c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>
        <f t="shared" si="3"/>
        <v>46</v>
      </c>
      <c r="AJ28" s="190">
        <f t="shared" si="4"/>
        <v>822</v>
      </c>
      <c r="AK28" s="190">
        <f t="shared" si="5"/>
        <v>114</v>
      </c>
      <c r="AL28" s="190">
        <f t="shared" si="6"/>
        <v>43</v>
      </c>
      <c r="AM28" s="5">
        <f t="shared" si="7"/>
        <v>1</v>
      </c>
      <c r="AN28" s="420" t="s">
        <v>390</v>
      </c>
      <c r="AO28" s="421" t="s">
        <v>1044</v>
      </c>
      <c r="AP28" s="422" t="s">
        <v>481</v>
      </c>
      <c r="AQ28" s="210">
        <v>57124.03691103068</v>
      </c>
      <c r="AR28" s="423">
        <v>840</v>
      </c>
      <c r="AS28" s="423">
        <v>41</v>
      </c>
      <c r="AT28" s="390">
        <v>877</v>
      </c>
      <c r="AU28" s="390">
        <v>45</v>
      </c>
      <c r="AV28" s="424">
        <v>-37</v>
      </c>
      <c r="AW28" s="424">
        <v>-4</v>
      </c>
      <c r="AX28" s="424">
        <f t="shared" si="8"/>
        <v>-18</v>
      </c>
      <c r="AY28" s="424">
        <f t="shared" si="9"/>
        <v>5</v>
      </c>
      <c r="AZ28" s="210">
        <v>54660.45807699169</v>
      </c>
      <c r="BA28" s="210">
        <v>42149.963963476155</v>
      </c>
      <c r="BB28" s="190"/>
      <c r="BC28" s="190"/>
      <c r="BD28" s="190">
        <f t="shared" si="10"/>
        <v>1</v>
      </c>
      <c r="BE28" s="192" t="s">
        <v>32</v>
      </c>
      <c r="BF28" s="192" t="s">
        <v>481</v>
      </c>
      <c r="BG28" s="192" t="s">
        <v>440</v>
      </c>
      <c r="BH28" s="192" t="s">
        <v>390</v>
      </c>
      <c r="BI28" s="192" t="s">
        <v>1238</v>
      </c>
      <c r="BJ28" s="193">
        <v>0</v>
      </c>
      <c r="BK28" s="193">
        <v>0</v>
      </c>
      <c r="BL28" s="193">
        <v>0</v>
      </c>
      <c r="BM28" s="193">
        <v>0</v>
      </c>
      <c r="BN28" s="193">
        <v>0</v>
      </c>
      <c r="BO28" s="193">
        <v>0</v>
      </c>
      <c r="BP28" s="194">
        <v>0</v>
      </c>
      <c r="BQ28" s="194">
        <v>0</v>
      </c>
      <c r="BR28" s="194">
        <v>0</v>
      </c>
      <c r="BS28" s="194">
        <v>0</v>
      </c>
      <c r="BT28" s="194">
        <v>0</v>
      </c>
      <c r="BU28" s="194">
        <v>0</v>
      </c>
      <c r="BV28" s="194">
        <v>0</v>
      </c>
      <c r="BW28" s="194">
        <v>0</v>
      </c>
      <c r="BX28" s="195">
        <v>0</v>
      </c>
      <c r="BY28" s="195">
        <v>0</v>
      </c>
      <c r="BZ28" s="195">
        <v>0</v>
      </c>
      <c r="CA28" s="195">
        <v>0</v>
      </c>
      <c r="CB28" s="195">
        <v>0</v>
      </c>
      <c r="CC28" s="195">
        <v>0</v>
      </c>
      <c r="CD28" s="195">
        <v>0</v>
      </c>
      <c r="CE28" s="195">
        <v>0</v>
      </c>
      <c r="CF28" s="196">
        <v>765</v>
      </c>
      <c r="CG28" s="196">
        <v>0</v>
      </c>
      <c r="CH28" s="196">
        <v>41</v>
      </c>
      <c r="CI28" s="196">
        <v>81</v>
      </c>
      <c r="CJ28" s="196">
        <v>9</v>
      </c>
      <c r="CK28" s="196">
        <v>90</v>
      </c>
      <c r="CL28" s="197">
        <v>765</v>
      </c>
      <c r="CM28" s="197">
        <v>0</v>
      </c>
      <c r="CN28" s="197">
        <v>41</v>
      </c>
      <c r="CO28" s="198">
        <v>81</v>
      </c>
      <c r="CP28" s="198">
        <v>9</v>
      </c>
      <c r="CQ28" s="198">
        <v>0</v>
      </c>
      <c r="CR28" s="198">
        <v>0</v>
      </c>
      <c r="CS28" s="197">
        <v>90</v>
      </c>
      <c r="CT28" s="200"/>
      <c r="CU28" s="200"/>
      <c r="CV28" s="200"/>
      <c r="CW28" s="200">
        <v>382</v>
      </c>
      <c r="CX28" s="200"/>
      <c r="CY28" s="200">
        <v>383</v>
      </c>
      <c r="CZ28" s="200"/>
      <c r="DA28" s="200">
        <v>22</v>
      </c>
      <c r="DB28" s="200"/>
      <c r="DC28" s="200">
        <v>19</v>
      </c>
      <c r="DD28" s="200">
        <v>765</v>
      </c>
      <c r="DE28" s="200">
        <v>41</v>
      </c>
      <c r="DF28" s="200">
        <v>1</v>
      </c>
      <c r="DG28" s="200">
        <v>1</v>
      </c>
      <c r="DH28" s="201">
        <v>10745.066611233648</v>
      </c>
      <c r="DI28" s="201">
        <v>17867.248012939923</v>
      </c>
      <c r="DJ28" s="202">
        <v>28612.31462417357</v>
      </c>
      <c r="DK28" s="200">
        <v>1</v>
      </c>
      <c r="DL28" s="200" t="s">
        <v>1194</v>
      </c>
      <c r="DM28" s="200">
        <v>1</v>
      </c>
      <c r="DN28" s="200" t="s">
        <v>1194</v>
      </c>
      <c r="DO28" s="425">
        <f t="shared" si="11"/>
        <v>-57</v>
      </c>
      <c r="DP28" s="425">
        <f t="shared" si="12"/>
        <v>-5</v>
      </c>
      <c r="DQ28" s="426">
        <f>(BA28+DO28*Foglio1!$L$20+superiore!DP28*Foglio1!$I$20)*(1-Foglio1!$L$28)</f>
        <v>30032.99761800539</v>
      </c>
    </row>
    <row r="29" spans="1:121" ht="24.75" customHeight="1">
      <c r="A29" s="416">
        <v>25</v>
      </c>
      <c r="B29" s="417" t="str">
        <f aca="true" t="shared" si="17" ref="B29:B50">MID(D29,3,2)</f>
        <v>PC</v>
      </c>
      <c r="C29" s="417" t="s">
        <v>62</v>
      </c>
      <c r="D29" s="418" t="s">
        <v>391</v>
      </c>
      <c r="E29" s="419" t="s">
        <v>762</v>
      </c>
      <c r="F29" s="417" t="s">
        <v>129</v>
      </c>
      <c r="G29" s="190">
        <v>28</v>
      </c>
      <c r="H29" s="190">
        <v>664</v>
      </c>
      <c r="I29" s="190">
        <v>42</v>
      </c>
      <c r="J29" s="190">
        <v>0</v>
      </c>
      <c r="K29" s="190">
        <f t="shared" si="16"/>
        <v>42</v>
      </c>
      <c r="L29" s="190">
        <v>17</v>
      </c>
      <c r="M29" s="190">
        <v>28</v>
      </c>
      <c r="N29" s="190">
        <v>645</v>
      </c>
      <c r="O29" s="190">
        <v>60</v>
      </c>
      <c r="P29" s="190">
        <v>2</v>
      </c>
      <c r="Q29" s="190">
        <f t="shared" si="2"/>
        <v>62</v>
      </c>
      <c r="R29" s="190">
        <v>17</v>
      </c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>
        <f t="shared" si="3"/>
        <v>28</v>
      </c>
      <c r="AJ29" s="190">
        <f t="shared" si="4"/>
        <v>645</v>
      </c>
      <c r="AK29" s="190">
        <f t="shared" si="5"/>
        <v>62</v>
      </c>
      <c r="AL29" s="190">
        <f t="shared" si="6"/>
        <v>17</v>
      </c>
      <c r="AM29" s="5">
        <f t="shared" si="7"/>
        <v>1</v>
      </c>
      <c r="AN29" s="420" t="s">
        <v>391</v>
      </c>
      <c r="AO29" s="421" t="s">
        <v>1047</v>
      </c>
      <c r="AP29" s="422" t="s">
        <v>484</v>
      </c>
      <c r="AQ29" s="210">
        <v>15213.280218282325</v>
      </c>
      <c r="AR29" s="423">
        <v>607</v>
      </c>
      <c r="AS29" s="423">
        <v>26</v>
      </c>
      <c r="AT29" s="390">
        <v>575</v>
      </c>
      <c r="AU29" s="390">
        <v>25</v>
      </c>
      <c r="AV29" s="424">
        <v>32</v>
      </c>
      <c r="AW29" s="424">
        <v>1</v>
      </c>
      <c r="AX29" s="424">
        <f t="shared" si="8"/>
        <v>38</v>
      </c>
      <c r="AY29" s="424">
        <f t="shared" si="9"/>
        <v>2</v>
      </c>
      <c r="AZ29" s="210">
        <v>15747.602299085262</v>
      </c>
      <c r="BA29" s="210">
        <v>12828.296980205805</v>
      </c>
      <c r="BB29" s="190"/>
      <c r="BC29" s="190"/>
      <c r="BD29" s="190">
        <f t="shared" si="10"/>
        <v>1</v>
      </c>
      <c r="BE29" s="192" t="s">
        <v>32</v>
      </c>
      <c r="BF29" s="192" t="s">
        <v>484</v>
      </c>
      <c r="BG29" s="192" t="s">
        <v>1196</v>
      </c>
      <c r="BH29" s="192" t="s">
        <v>391</v>
      </c>
      <c r="BI29" s="192" t="s">
        <v>1239</v>
      </c>
      <c r="BJ29" s="193">
        <v>0</v>
      </c>
      <c r="BK29" s="193">
        <v>0</v>
      </c>
      <c r="BL29" s="193">
        <v>0</v>
      </c>
      <c r="BM29" s="193">
        <v>0</v>
      </c>
      <c r="BN29" s="193">
        <v>0</v>
      </c>
      <c r="BO29" s="193">
        <v>0</v>
      </c>
      <c r="BP29" s="194">
        <v>0</v>
      </c>
      <c r="BQ29" s="194">
        <v>0</v>
      </c>
      <c r="BR29" s="194">
        <v>0</v>
      </c>
      <c r="BS29" s="194">
        <v>0</v>
      </c>
      <c r="BT29" s="194">
        <v>0</v>
      </c>
      <c r="BU29" s="194">
        <v>0</v>
      </c>
      <c r="BV29" s="194">
        <v>0</v>
      </c>
      <c r="BW29" s="194">
        <v>0</v>
      </c>
      <c r="BX29" s="195">
        <v>0</v>
      </c>
      <c r="BY29" s="195">
        <v>0</v>
      </c>
      <c r="BZ29" s="195">
        <v>0</v>
      </c>
      <c r="CA29" s="195">
        <v>0</v>
      </c>
      <c r="CB29" s="195">
        <v>0</v>
      </c>
      <c r="CC29" s="195">
        <v>0</v>
      </c>
      <c r="CD29" s="195">
        <v>0</v>
      </c>
      <c r="CE29" s="195">
        <v>0</v>
      </c>
      <c r="CF29" s="196">
        <v>709</v>
      </c>
      <c r="CG29" s="196">
        <v>4</v>
      </c>
      <c r="CH29" s="196">
        <v>32</v>
      </c>
      <c r="CI29" s="196">
        <v>50</v>
      </c>
      <c r="CJ29" s="196">
        <v>0</v>
      </c>
      <c r="CK29" s="196">
        <v>50</v>
      </c>
      <c r="CL29" s="197">
        <v>709</v>
      </c>
      <c r="CM29" s="197">
        <v>4</v>
      </c>
      <c r="CN29" s="197">
        <v>32</v>
      </c>
      <c r="CO29" s="198">
        <v>50</v>
      </c>
      <c r="CP29" s="198">
        <v>0</v>
      </c>
      <c r="CQ29" s="198">
        <v>0</v>
      </c>
      <c r="CR29" s="198">
        <v>0</v>
      </c>
      <c r="CS29" s="197">
        <v>50</v>
      </c>
      <c r="CT29" s="200"/>
      <c r="CU29" s="200"/>
      <c r="CV29" s="200">
        <v>709</v>
      </c>
      <c r="CW29" s="200"/>
      <c r="CX29" s="200"/>
      <c r="CY29" s="200"/>
      <c r="CZ29" s="200">
        <v>32</v>
      </c>
      <c r="DA29" s="200"/>
      <c r="DB29" s="200"/>
      <c r="DC29" s="200"/>
      <c r="DD29" s="200">
        <v>709</v>
      </c>
      <c r="DE29" s="200">
        <v>32</v>
      </c>
      <c r="DF29" s="200">
        <v>1</v>
      </c>
      <c r="DG29" s="200">
        <v>1</v>
      </c>
      <c r="DH29" s="201">
        <v>3863.2204072775835</v>
      </c>
      <c r="DI29" s="201">
        <v>5824.940966542751</v>
      </c>
      <c r="DJ29" s="202">
        <v>9688.161373820334</v>
      </c>
      <c r="DK29" s="200" t="s">
        <v>1194</v>
      </c>
      <c r="DL29" s="200">
        <v>1</v>
      </c>
      <c r="DM29" s="200">
        <v>1</v>
      </c>
      <c r="DN29" s="200">
        <v>1</v>
      </c>
      <c r="DO29" s="425">
        <f t="shared" si="11"/>
        <v>64</v>
      </c>
      <c r="DP29" s="425">
        <f t="shared" si="12"/>
        <v>4</v>
      </c>
      <c r="DQ29" s="426">
        <f>(BA29+DO29*Foglio1!$L$20+superiore!DP29*Foglio1!$I$20)*(1-Foglio1!$L$28)</f>
        <v>11362.647873309586</v>
      </c>
    </row>
    <row r="30" spans="1:121" ht="24.75" customHeight="1">
      <c r="A30" s="416">
        <v>26</v>
      </c>
      <c r="B30" s="417" t="str">
        <f t="shared" si="17"/>
        <v>PS</v>
      </c>
      <c r="C30" s="417" t="s">
        <v>62</v>
      </c>
      <c r="D30" s="418" t="s">
        <v>392</v>
      </c>
      <c r="E30" s="419" t="s">
        <v>763</v>
      </c>
      <c r="F30" s="417" t="s">
        <v>129</v>
      </c>
      <c r="G30" s="190">
        <v>39</v>
      </c>
      <c r="H30" s="190">
        <v>915</v>
      </c>
      <c r="I30" s="190">
        <v>64</v>
      </c>
      <c r="J30" s="190">
        <v>0</v>
      </c>
      <c r="K30" s="190">
        <f t="shared" si="16"/>
        <v>64</v>
      </c>
      <c r="L30" s="190">
        <v>21</v>
      </c>
      <c r="M30" s="190">
        <v>39</v>
      </c>
      <c r="N30" s="190">
        <v>899</v>
      </c>
      <c r="O30" s="190">
        <v>85</v>
      </c>
      <c r="P30" s="190">
        <v>0</v>
      </c>
      <c r="Q30" s="190">
        <f t="shared" si="2"/>
        <v>85</v>
      </c>
      <c r="R30" s="190">
        <v>21</v>
      </c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>
        <f t="shared" si="3"/>
        <v>39</v>
      </c>
      <c r="AJ30" s="190">
        <f t="shared" si="4"/>
        <v>899</v>
      </c>
      <c r="AK30" s="190">
        <f t="shared" si="5"/>
        <v>85</v>
      </c>
      <c r="AL30" s="190">
        <f t="shared" si="6"/>
        <v>21</v>
      </c>
      <c r="AM30" s="5">
        <f t="shared" si="7"/>
        <v>1</v>
      </c>
      <c r="AN30" s="420" t="s">
        <v>392</v>
      </c>
      <c r="AO30" s="421" t="s">
        <v>1049</v>
      </c>
      <c r="AP30" s="422" t="s">
        <v>484</v>
      </c>
      <c r="AQ30" s="210">
        <v>22395.45521707266</v>
      </c>
      <c r="AR30" s="423">
        <v>819</v>
      </c>
      <c r="AS30" s="423">
        <v>36</v>
      </c>
      <c r="AT30" s="390">
        <v>840</v>
      </c>
      <c r="AU30" s="390">
        <v>37</v>
      </c>
      <c r="AV30" s="424">
        <v>-21</v>
      </c>
      <c r="AW30" s="424">
        <v>-1</v>
      </c>
      <c r="AX30" s="424">
        <f t="shared" si="8"/>
        <v>80</v>
      </c>
      <c r="AY30" s="424">
        <f t="shared" si="9"/>
        <v>3</v>
      </c>
      <c r="AZ30" s="210">
        <v>21554.074617331906</v>
      </c>
      <c r="BA30" s="210">
        <v>17966.288997127445</v>
      </c>
      <c r="BB30" s="190"/>
      <c r="BC30" s="190"/>
      <c r="BD30" s="190">
        <f t="shared" si="10"/>
        <v>1</v>
      </c>
      <c r="BE30" s="192" t="s">
        <v>32</v>
      </c>
      <c r="BF30" s="192" t="s">
        <v>484</v>
      </c>
      <c r="BG30" s="192" t="s">
        <v>1198</v>
      </c>
      <c r="BH30" s="192" t="s">
        <v>392</v>
      </c>
      <c r="BI30" s="192" t="s">
        <v>1240</v>
      </c>
      <c r="BJ30" s="193">
        <v>0</v>
      </c>
      <c r="BK30" s="193">
        <v>0</v>
      </c>
      <c r="BL30" s="193">
        <v>0</v>
      </c>
      <c r="BM30" s="193">
        <v>0</v>
      </c>
      <c r="BN30" s="193">
        <v>0</v>
      </c>
      <c r="BO30" s="193">
        <v>0</v>
      </c>
      <c r="BP30" s="194">
        <v>0</v>
      </c>
      <c r="BQ30" s="194">
        <v>0</v>
      </c>
      <c r="BR30" s="194">
        <v>0</v>
      </c>
      <c r="BS30" s="194">
        <v>0</v>
      </c>
      <c r="BT30" s="194">
        <v>0</v>
      </c>
      <c r="BU30" s="194">
        <v>0</v>
      </c>
      <c r="BV30" s="194">
        <v>0</v>
      </c>
      <c r="BW30" s="194">
        <v>0</v>
      </c>
      <c r="BX30" s="195">
        <v>0</v>
      </c>
      <c r="BY30" s="195">
        <v>0</v>
      </c>
      <c r="BZ30" s="195">
        <v>0</v>
      </c>
      <c r="CA30" s="195">
        <v>0</v>
      </c>
      <c r="CB30" s="195">
        <v>0</v>
      </c>
      <c r="CC30" s="195">
        <v>0</v>
      </c>
      <c r="CD30" s="195">
        <v>0</v>
      </c>
      <c r="CE30" s="195">
        <v>0</v>
      </c>
      <c r="CF30" s="196">
        <v>961</v>
      </c>
      <c r="CG30" s="196">
        <v>0</v>
      </c>
      <c r="CH30" s="196">
        <v>41</v>
      </c>
      <c r="CI30" s="196">
        <v>70</v>
      </c>
      <c r="CJ30" s="196">
        <v>0</v>
      </c>
      <c r="CK30" s="196">
        <v>70</v>
      </c>
      <c r="CL30" s="197">
        <v>961</v>
      </c>
      <c r="CM30" s="197">
        <v>0</v>
      </c>
      <c r="CN30" s="197">
        <v>41</v>
      </c>
      <c r="CO30" s="198">
        <v>70</v>
      </c>
      <c r="CP30" s="198">
        <v>0</v>
      </c>
      <c r="CQ30" s="198">
        <v>0</v>
      </c>
      <c r="CR30" s="198">
        <v>0</v>
      </c>
      <c r="CS30" s="197">
        <v>70</v>
      </c>
      <c r="CT30" s="200"/>
      <c r="CU30" s="200"/>
      <c r="CV30" s="200">
        <v>961</v>
      </c>
      <c r="CW30" s="200"/>
      <c r="CX30" s="200"/>
      <c r="CY30" s="200"/>
      <c r="CZ30" s="200">
        <v>41</v>
      </c>
      <c r="DA30" s="200"/>
      <c r="DB30" s="200"/>
      <c r="DC30" s="200"/>
      <c r="DD30" s="200">
        <v>961</v>
      </c>
      <c r="DE30" s="200">
        <v>41</v>
      </c>
      <c r="DF30" s="200">
        <v>1</v>
      </c>
      <c r="DG30" s="200">
        <v>1</v>
      </c>
      <c r="DH30" s="201">
        <v>5236.325544984144</v>
      </c>
      <c r="DI30" s="201">
        <v>7463.2056133829</v>
      </c>
      <c r="DJ30" s="202">
        <v>12699.531158367045</v>
      </c>
      <c r="DK30" s="200" t="s">
        <v>1194</v>
      </c>
      <c r="DL30" s="200">
        <v>1</v>
      </c>
      <c r="DM30" s="200">
        <v>1</v>
      </c>
      <c r="DN30" s="200">
        <v>1</v>
      </c>
      <c r="DO30" s="425">
        <f t="shared" si="11"/>
        <v>62</v>
      </c>
      <c r="DP30" s="425">
        <f t="shared" si="12"/>
        <v>2</v>
      </c>
      <c r="DQ30" s="426">
        <f>(BA30+DO30*Foglio1!$L$20+superiore!DP30*Foglio1!$I$20)*(1-Foglio1!$L$28)</f>
        <v>14683.20395392105</v>
      </c>
    </row>
    <row r="31" spans="1:121" ht="28.5" customHeight="1">
      <c r="A31" s="416">
        <v>27</v>
      </c>
      <c r="B31" s="417" t="str">
        <f t="shared" si="17"/>
        <v>RH</v>
      </c>
      <c r="C31" s="417" t="s">
        <v>62</v>
      </c>
      <c r="D31" s="418" t="s">
        <v>393</v>
      </c>
      <c r="E31" s="419" t="s">
        <v>764</v>
      </c>
      <c r="F31" s="417" t="s">
        <v>129</v>
      </c>
      <c r="G31" s="190">
        <v>50</v>
      </c>
      <c r="H31" s="190">
        <v>1107</v>
      </c>
      <c r="I31" s="190">
        <v>93</v>
      </c>
      <c r="J31" s="190">
        <v>0</v>
      </c>
      <c r="K31" s="190">
        <f t="shared" si="16"/>
        <v>93</v>
      </c>
      <c r="L31" s="190">
        <v>79</v>
      </c>
      <c r="M31" s="190">
        <v>54</v>
      </c>
      <c r="N31" s="190">
        <v>1118</v>
      </c>
      <c r="O31" s="190">
        <v>137</v>
      </c>
      <c r="P31" s="190">
        <v>18</v>
      </c>
      <c r="Q31" s="190">
        <f t="shared" si="2"/>
        <v>155</v>
      </c>
      <c r="R31" s="190">
        <v>79</v>
      </c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>
        <f t="shared" si="3"/>
        <v>54</v>
      </c>
      <c r="AJ31" s="190">
        <f t="shared" si="4"/>
        <v>1118</v>
      </c>
      <c r="AK31" s="190">
        <f t="shared" si="5"/>
        <v>155</v>
      </c>
      <c r="AL31" s="190">
        <f t="shared" si="6"/>
        <v>79</v>
      </c>
      <c r="AM31" s="5">
        <f t="shared" si="7"/>
        <v>1</v>
      </c>
      <c r="AN31" s="420" t="s">
        <v>393</v>
      </c>
      <c r="AO31" s="421" t="s">
        <v>1055</v>
      </c>
      <c r="AP31" s="422" t="s">
        <v>484</v>
      </c>
      <c r="AQ31" s="210">
        <v>63828.143309326675</v>
      </c>
      <c r="AR31" s="423">
        <v>1127</v>
      </c>
      <c r="AS31" s="423">
        <v>53</v>
      </c>
      <c r="AT31" s="390">
        <v>1155</v>
      </c>
      <c r="AU31" s="390">
        <v>55</v>
      </c>
      <c r="AV31" s="424">
        <v>-28</v>
      </c>
      <c r="AW31" s="424">
        <v>-2</v>
      </c>
      <c r="AX31" s="424">
        <f t="shared" si="8"/>
        <v>-9</v>
      </c>
      <c r="AY31" s="424">
        <f t="shared" si="9"/>
        <v>1</v>
      </c>
      <c r="AZ31" s="210">
        <v>62085.01772992773</v>
      </c>
      <c r="BA31" s="210">
        <v>46320.5351660176</v>
      </c>
      <c r="BB31" s="190"/>
      <c r="BC31" s="190"/>
      <c r="BD31" s="190">
        <f t="shared" si="10"/>
        <v>1</v>
      </c>
      <c r="BE31" s="192" t="s">
        <v>32</v>
      </c>
      <c r="BF31" s="192" t="s">
        <v>484</v>
      </c>
      <c r="BG31" s="192" t="s">
        <v>1241</v>
      </c>
      <c r="BH31" s="192" t="s">
        <v>393</v>
      </c>
      <c r="BI31" s="192" t="s">
        <v>1242</v>
      </c>
      <c r="BJ31" s="193">
        <v>0</v>
      </c>
      <c r="BK31" s="193">
        <v>0</v>
      </c>
      <c r="BL31" s="193">
        <v>0</v>
      </c>
      <c r="BM31" s="193">
        <v>0</v>
      </c>
      <c r="BN31" s="193">
        <v>0</v>
      </c>
      <c r="BO31" s="193">
        <v>0</v>
      </c>
      <c r="BP31" s="194">
        <v>0</v>
      </c>
      <c r="BQ31" s="194">
        <v>0</v>
      </c>
      <c r="BR31" s="194">
        <v>0</v>
      </c>
      <c r="BS31" s="194">
        <v>0</v>
      </c>
      <c r="BT31" s="194">
        <v>0</v>
      </c>
      <c r="BU31" s="194">
        <v>0</v>
      </c>
      <c r="BV31" s="194">
        <v>0</v>
      </c>
      <c r="BW31" s="194">
        <v>0</v>
      </c>
      <c r="BX31" s="195">
        <v>0</v>
      </c>
      <c r="BY31" s="195">
        <v>0</v>
      </c>
      <c r="BZ31" s="195">
        <v>0</v>
      </c>
      <c r="CA31" s="195">
        <v>0</v>
      </c>
      <c r="CB31" s="195">
        <v>0</v>
      </c>
      <c r="CC31" s="195">
        <v>0</v>
      </c>
      <c r="CD31" s="195">
        <v>4</v>
      </c>
      <c r="CE31" s="195">
        <v>4</v>
      </c>
      <c r="CF31" s="196">
        <v>1224</v>
      </c>
      <c r="CG31" s="196">
        <v>51</v>
      </c>
      <c r="CH31" s="196">
        <v>58</v>
      </c>
      <c r="CI31" s="196">
        <v>107</v>
      </c>
      <c r="CJ31" s="196">
        <v>21</v>
      </c>
      <c r="CK31" s="196">
        <v>128</v>
      </c>
      <c r="CL31" s="197">
        <v>1224</v>
      </c>
      <c r="CM31" s="197">
        <v>51</v>
      </c>
      <c r="CN31" s="197">
        <v>58</v>
      </c>
      <c r="CO31" s="198">
        <v>107</v>
      </c>
      <c r="CP31" s="198">
        <v>21</v>
      </c>
      <c r="CQ31" s="198">
        <v>0</v>
      </c>
      <c r="CR31" s="198">
        <v>4</v>
      </c>
      <c r="CS31" s="197">
        <v>132</v>
      </c>
      <c r="CT31" s="200" t="s">
        <v>1243</v>
      </c>
      <c r="CU31" s="200" t="s">
        <v>1244</v>
      </c>
      <c r="CV31" s="200"/>
      <c r="CW31" s="200">
        <v>1224</v>
      </c>
      <c r="CX31" s="200"/>
      <c r="CY31" s="200"/>
      <c r="CZ31" s="200"/>
      <c r="DA31" s="200">
        <v>58</v>
      </c>
      <c r="DB31" s="200"/>
      <c r="DC31" s="200"/>
      <c r="DD31" s="200">
        <v>1224</v>
      </c>
      <c r="DE31" s="200">
        <v>58</v>
      </c>
      <c r="DF31" s="200">
        <v>1</v>
      </c>
      <c r="DG31" s="200">
        <v>1</v>
      </c>
      <c r="DH31" s="201">
        <v>16418.5918705618</v>
      </c>
      <c r="DI31" s="201">
        <v>23422.868288659796</v>
      </c>
      <c r="DJ31" s="202">
        <v>39841.46015922159</v>
      </c>
      <c r="DK31" s="200">
        <v>1</v>
      </c>
      <c r="DL31" s="200" t="s">
        <v>1194</v>
      </c>
      <c r="DM31" s="200">
        <v>1</v>
      </c>
      <c r="DN31" s="200">
        <v>1</v>
      </c>
      <c r="DO31" s="425">
        <f t="shared" si="11"/>
        <v>106</v>
      </c>
      <c r="DP31" s="425">
        <f t="shared" si="12"/>
        <v>4</v>
      </c>
      <c r="DQ31" s="426">
        <f>(BA31+DO31*Foglio1!$L$20+superiore!DP31*Foglio1!$I$20)*(1-Foglio1!$L$28)</f>
        <v>37073.50368174915</v>
      </c>
    </row>
    <row r="32" spans="1:121" ht="28.5" customHeight="1">
      <c r="A32" s="416">
        <v>28</v>
      </c>
      <c r="B32" s="417" t="str">
        <f t="shared" si="17"/>
        <v>RI</v>
      </c>
      <c r="C32" s="417" t="s">
        <v>62</v>
      </c>
      <c r="D32" s="418" t="s">
        <v>394</v>
      </c>
      <c r="E32" s="419" t="s">
        <v>765</v>
      </c>
      <c r="F32" s="417" t="s">
        <v>129</v>
      </c>
      <c r="G32" s="190">
        <v>24</v>
      </c>
      <c r="H32" s="190">
        <v>448</v>
      </c>
      <c r="I32" s="190">
        <v>53</v>
      </c>
      <c r="J32" s="190">
        <v>0</v>
      </c>
      <c r="K32" s="190">
        <f t="shared" si="16"/>
        <v>53</v>
      </c>
      <c r="L32" s="190">
        <v>37</v>
      </c>
      <c r="M32" s="190">
        <v>28</v>
      </c>
      <c r="N32" s="190">
        <v>575</v>
      </c>
      <c r="O32" s="190">
        <v>85</v>
      </c>
      <c r="P32" s="190">
        <v>6</v>
      </c>
      <c r="Q32" s="190">
        <f t="shared" si="2"/>
        <v>91</v>
      </c>
      <c r="R32" s="190">
        <v>37</v>
      </c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>
        <f t="shared" si="3"/>
        <v>28</v>
      </c>
      <c r="AJ32" s="190">
        <f t="shared" si="4"/>
        <v>575</v>
      </c>
      <c r="AK32" s="190">
        <f t="shared" si="5"/>
        <v>91</v>
      </c>
      <c r="AL32" s="190">
        <f t="shared" si="6"/>
        <v>37</v>
      </c>
      <c r="AM32" s="5">
        <f t="shared" si="7"/>
        <v>1</v>
      </c>
      <c r="AN32" s="420" t="s">
        <v>394</v>
      </c>
      <c r="AO32" s="421" t="s">
        <v>1056</v>
      </c>
      <c r="AP32" s="422" t="s">
        <v>484</v>
      </c>
      <c r="AQ32" s="210">
        <v>29164.188258339716</v>
      </c>
      <c r="AR32" s="423">
        <v>542</v>
      </c>
      <c r="AS32" s="423">
        <v>29</v>
      </c>
      <c r="AT32" s="390">
        <v>456</v>
      </c>
      <c r="AU32" s="390">
        <v>29</v>
      </c>
      <c r="AV32" s="424">
        <v>86</v>
      </c>
      <c r="AW32" s="424">
        <v>0</v>
      </c>
      <c r="AX32" s="424">
        <f t="shared" si="8"/>
        <v>33</v>
      </c>
      <c r="AY32" s="424">
        <f t="shared" si="9"/>
        <v>-1</v>
      </c>
      <c r="AZ32" s="210">
        <v>29799.517229749657</v>
      </c>
      <c r="BA32" s="210">
        <v>22118.630648808234</v>
      </c>
      <c r="BB32" s="190"/>
      <c r="BC32" s="190"/>
      <c r="BD32" s="190">
        <f t="shared" si="10"/>
        <v>1</v>
      </c>
      <c r="BE32" s="192" t="s">
        <v>32</v>
      </c>
      <c r="BF32" s="192" t="s">
        <v>484</v>
      </c>
      <c r="BG32" s="192" t="s">
        <v>1245</v>
      </c>
      <c r="BH32" s="192" t="s">
        <v>394</v>
      </c>
      <c r="BI32" s="192" t="s">
        <v>1246</v>
      </c>
      <c r="BJ32" s="193">
        <v>0</v>
      </c>
      <c r="BK32" s="193">
        <v>0</v>
      </c>
      <c r="BL32" s="193">
        <v>0</v>
      </c>
      <c r="BM32" s="193">
        <v>0</v>
      </c>
      <c r="BN32" s="193">
        <v>0</v>
      </c>
      <c r="BO32" s="193">
        <v>0</v>
      </c>
      <c r="BP32" s="194">
        <v>0</v>
      </c>
      <c r="BQ32" s="194">
        <v>0</v>
      </c>
      <c r="BR32" s="194">
        <v>0</v>
      </c>
      <c r="BS32" s="194">
        <v>0</v>
      </c>
      <c r="BT32" s="194">
        <v>0</v>
      </c>
      <c r="BU32" s="194">
        <v>0</v>
      </c>
      <c r="BV32" s="194">
        <v>0</v>
      </c>
      <c r="BW32" s="194">
        <v>0</v>
      </c>
      <c r="BX32" s="195">
        <v>0</v>
      </c>
      <c r="BY32" s="195">
        <v>0</v>
      </c>
      <c r="BZ32" s="195">
        <v>0</v>
      </c>
      <c r="CA32" s="195">
        <v>0</v>
      </c>
      <c r="CB32" s="195">
        <v>0</v>
      </c>
      <c r="CC32" s="195">
        <v>0</v>
      </c>
      <c r="CD32" s="195">
        <v>0</v>
      </c>
      <c r="CE32" s="195">
        <v>0</v>
      </c>
      <c r="CF32" s="196">
        <v>566</v>
      </c>
      <c r="CG32" s="196">
        <v>18</v>
      </c>
      <c r="CH32" s="196">
        <v>29</v>
      </c>
      <c r="CI32" s="196">
        <v>58</v>
      </c>
      <c r="CJ32" s="196">
        <v>9</v>
      </c>
      <c r="CK32" s="196">
        <v>67</v>
      </c>
      <c r="CL32" s="197">
        <v>566</v>
      </c>
      <c r="CM32" s="197">
        <v>18</v>
      </c>
      <c r="CN32" s="197">
        <v>29</v>
      </c>
      <c r="CO32" s="198">
        <v>58</v>
      </c>
      <c r="CP32" s="198">
        <v>9</v>
      </c>
      <c r="CQ32" s="198">
        <v>0</v>
      </c>
      <c r="CR32" s="198">
        <v>0</v>
      </c>
      <c r="CS32" s="197">
        <v>67</v>
      </c>
      <c r="CT32" s="200"/>
      <c r="CU32" s="200"/>
      <c r="CV32" s="200"/>
      <c r="CW32" s="200">
        <v>566</v>
      </c>
      <c r="CX32" s="200"/>
      <c r="CY32" s="200"/>
      <c r="CZ32" s="200"/>
      <c r="DA32" s="200">
        <v>29</v>
      </c>
      <c r="DB32" s="200"/>
      <c r="DC32" s="200"/>
      <c r="DD32" s="200">
        <v>566</v>
      </c>
      <c r="DE32" s="200">
        <v>29</v>
      </c>
      <c r="DF32" s="200">
        <v>1</v>
      </c>
      <c r="DG32" s="200">
        <v>1</v>
      </c>
      <c r="DH32" s="201">
        <v>7592.257351910112</v>
      </c>
      <c r="DI32" s="201">
        <v>11711.434144329898</v>
      </c>
      <c r="DJ32" s="202">
        <v>19303.69149624001</v>
      </c>
      <c r="DK32" s="200">
        <v>1</v>
      </c>
      <c r="DL32" s="200" t="s">
        <v>1194</v>
      </c>
      <c r="DM32" s="200">
        <v>1</v>
      </c>
      <c r="DN32" s="200">
        <v>1</v>
      </c>
      <c r="DO32" s="425">
        <f t="shared" si="11"/>
        <v>-9</v>
      </c>
      <c r="DP32" s="425">
        <f t="shared" si="12"/>
        <v>1</v>
      </c>
      <c r="DQ32" s="426">
        <f>(BA32+DO32*Foglio1!$L$20+superiore!DP32*Foglio1!$I$20)*(1-Foglio1!$L$28)</f>
        <v>16938.594882134876</v>
      </c>
    </row>
    <row r="33" spans="1:121" s="248" customFormat="1" ht="28.5" customHeight="1" thickBot="1">
      <c r="A33" s="416">
        <v>29</v>
      </c>
      <c r="B33" s="417" t="str">
        <f t="shared" si="17"/>
        <v>TD</v>
      </c>
      <c r="C33" s="417" t="s">
        <v>62</v>
      </c>
      <c r="D33" s="418" t="s">
        <v>395</v>
      </c>
      <c r="E33" s="419" t="s">
        <v>766</v>
      </c>
      <c r="F33" s="417" t="s">
        <v>129</v>
      </c>
      <c r="G33" s="190">
        <v>28</v>
      </c>
      <c r="H33" s="190">
        <v>601</v>
      </c>
      <c r="I33" s="190">
        <v>58</v>
      </c>
      <c r="J33" s="190">
        <v>0</v>
      </c>
      <c r="K33" s="190">
        <f t="shared" si="16"/>
        <v>58</v>
      </c>
      <c r="L33" s="190">
        <v>23</v>
      </c>
      <c r="M33" s="190">
        <v>32</v>
      </c>
      <c r="N33" s="190">
        <v>655</v>
      </c>
      <c r="O33" s="190">
        <v>73</v>
      </c>
      <c r="P33" s="190">
        <v>1</v>
      </c>
      <c r="Q33" s="190">
        <f t="shared" si="2"/>
        <v>74</v>
      </c>
      <c r="R33" s="190">
        <v>22</v>
      </c>
      <c r="S33" s="190"/>
      <c r="T33" s="190"/>
      <c r="U33" s="190">
        <f>SUM(G5:G33)</f>
        <v>926</v>
      </c>
      <c r="V33" s="190">
        <f aca="true" t="shared" si="18" ref="V33:AH33">SUM(H5:H33)</f>
        <v>19621</v>
      </c>
      <c r="W33" s="190">
        <f t="shared" si="18"/>
        <v>1738</v>
      </c>
      <c r="X33" s="190">
        <f t="shared" si="18"/>
        <v>0</v>
      </c>
      <c r="Y33" s="190">
        <f t="shared" si="18"/>
        <v>1738</v>
      </c>
      <c r="Z33" s="190">
        <f t="shared" si="18"/>
        <v>874</v>
      </c>
      <c r="AA33" s="190">
        <f t="shared" si="18"/>
        <v>938</v>
      </c>
      <c r="AB33" s="190">
        <f t="shared" si="18"/>
        <v>19896</v>
      </c>
      <c r="AC33" s="190">
        <f t="shared" si="18"/>
        <v>2422</v>
      </c>
      <c r="AD33" s="190">
        <f t="shared" si="18"/>
        <v>138</v>
      </c>
      <c r="AE33" s="190">
        <f t="shared" si="18"/>
        <v>2560</v>
      </c>
      <c r="AF33" s="190">
        <f t="shared" si="18"/>
        <v>877</v>
      </c>
      <c r="AG33" s="190">
        <f t="shared" si="18"/>
        <v>8</v>
      </c>
      <c r="AH33" s="190">
        <f t="shared" si="18"/>
        <v>8</v>
      </c>
      <c r="AI33" s="190">
        <f t="shared" si="3"/>
        <v>32</v>
      </c>
      <c r="AJ33" s="190">
        <f t="shared" si="4"/>
        <v>655</v>
      </c>
      <c r="AK33" s="190">
        <f t="shared" si="5"/>
        <v>74</v>
      </c>
      <c r="AL33" s="190">
        <f t="shared" si="6"/>
        <v>22</v>
      </c>
      <c r="AM33" s="5">
        <f t="shared" si="7"/>
        <v>1</v>
      </c>
      <c r="AN33" s="420" t="s">
        <v>395</v>
      </c>
      <c r="AO33" s="421" t="s">
        <v>1058</v>
      </c>
      <c r="AP33" s="422" t="s">
        <v>484</v>
      </c>
      <c r="AQ33" s="210">
        <v>43222.38554530682</v>
      </c>
      <c r="AR33" s="423">
        <v>675</v>
      </c>
      <c r="AS33" s="423">
        <v>31</v>
      </c>
      <c r="AT33" s="390">
        <v>648</v>
      </c>
      <c r="AU33" s="390">
        <v>32</v>
      </c>
      <c r="AV33" s="424">
        <v>27</v>
      </c>
      <c r="AW33" s="424">
        <v>-1</v>
      </c>
      <c r="AX33" s="424">
        <f t="shared" si="8"/>
        <v>-20</v>
      </c>
      <c r="AY33" s="424">
        <f t="shared" si="9"/>
        <v>1</v>
      </c>
      <c r="AZ33" s="210">
        <v>42683.46279767913</v>
      </c>
      <c r="BA33" s="210">
        <v>31803.056330729905</v>
      </c>
      <c r="BB33" s="190"/>
      <c r="BC33" s="190"/>
      <c r="BD33" s="190">
        <f t="shared" si="10"/>
        <v>1</v>
      </c>
      <c r="BE33" s="192" t="s">
        <v>32</v>
      </c>
      <c r="BF33" s="192" t="s">
        <v>484</v>
      </c>
      <c r="BG33" s="192" t="s">
        <v>1205</v>
      </c>
      <c r="BH33" s="192" t="s">
        <v>395</v>
      </c>
      <c r="BI33" s="192" t="s">
        <v>1247</v>
      </c>
      <c r="BJ33" s="193">
        <v>0</v>
      </c>
      <c r="BK33" s="193">
        <v>0</v>
      </c>
      <c r="BL33" s="193">
        <v>0</v>
      </c>
      <c r="BM33" s="193">
        <v>0</v>
      </c>
      <c r="BN33" s="193">
        <v>0</v>
      </c>
      <c r="BO33" s="193">
        <v>0</v>
      </c>
      <c r="BP33" s="194">
        <v>0</v>
      </c>
      <c r="BQ33" s="194">
        <v>0</v>
      </c>
      <c r="BR33" s="194">
        <v>0</v>
      </c>
      <c r="BS33" s="194">
        <v>0</v>
      </c>
      <c r="BT33" s="194">
        <v>0</v>
      </c>
      <c r="BU33" s="194">
        <v>0</v>
      </c>
      <c r="BV33" s="194">
        <v>0</v>
      </c>
      <c r="BW33" s="194">
        <v>0</v>
      </c>
      <c r="BX33" s="195">
        <v>0</v>
      </c>
      <c r="BY33" s="195">
        <v>0</v>
      </c>
      <c r="BZ33" s="195">
        <v>0</v>
      </c>
      <c r="CA33" s="195">
        <v>0</v>
      </c>
      <c r="CB33" s="195">
        <v>0</v>
      </c>
      <c r="CC33" s="195">
        <v>0</v>
      </c>
      <c r="CD33" s="195">
        <v>0</v>
      </c>
      <c r="CE33" s="195">
        <v>0</v>
      </c>
      <c r="CF33" s="196">
        <v>602</v>
      </c>
      <c r="CG33" s="196">
        <v>0</v>
      </c>
      <c r="CH33" s="196">
        <v>29</v>
      </c>
      <c r="CI33" s="196">
        <v>53</v>
      </c>
      <c r="CJ33" s="196">
        <v>0</v>
      </c>
      <c r="CK33" s="196">
        <v>53</v>
      </c>
      <c r="CL33" s="197">
        <v>602</v>
      </c>
      <c r="CM33" s="197">
        <v>0</v>
      </c>
      <c r="CN33" s="197">
        <v>29</v>
      </c>
      <c r="CO33" s="198">
        <v>53</v>
      </c>
      <c r="CP33" s="198">
        <v>0</v>
      </c>
      <c r="CQ33" s="198">
        <v>0</v>
      </c>
      <c r="CR33" s="198">
        <v>0</v>
      </c>
      <c r="CS33" s="197">
        <v>53</v>
      </c>
      <c r="CT33" s="200"/>
      <c r="CU33" s="200"/>
      <c r="CV33" s="200"/>
      <c r="CW33" s="200"/>
      <c r="CX33" s="200"/>
      <c r="CY33" s="200">
        <v>602</v>
      </c>
      <c r="CZ33" s="200"/>
      <c r="DA33" s="200"/>
      <c r="DB33" s="200"/>
      <c r="DC33" s="200">
        <v>29</v>
      </c>
      <c r="DD33" s="200">
        <v>602</v>
      </c>
      <c r="DE33" s="200">
        <v>29</v>
      </c>
      <c r="DF33" s="200">
        <v>1</v>
      </c>
      <c r="DG33" s="200">
        <v>1</v>
      </c>
      <c r="DH33" s="201">
        <v>8835.039380860631</v>
      </c>
      <c r="DI33" s="201">
        <v>13710.4548</v>
      </c>
      <c r="DJ33" s="202">
        <v>22545.49418086063</v>
      </c>
      <c r="DK33" s="200">
        <v>1</v>
      </c>
      <c r="DL33" s="200">
        <v>1</v>
      </c>
      <c r="DM33" s="200">
        <v>1</v>
      </c>
      <c r="DN33" s="200" t="s">
        <v>1194</v>
      </c>
      <c r="DO33" s="425">
        <f t="shared" si="11"/>
        <v>-53</v>
      </c>
      <c r="DP33" s="425">
        <f t="shared" si="12"/>
        <v>-3</v>
      </c>
      <c r="DQ33" s="426">
        <f>(BA33+DO33*Foglio1!$L$20+superiore!DP33*Foglio1!$I$20)*(1-Foglio1!$L$28)</f>
        <v>22787.262773667208</v>
      </c>
    </row>
    <row r="34" spans="1:121" s="249" customFormat="1" ht="28.5" customHeight="1">
      <c r="A34" s="427"/>
      <c r="B34" s="427"/>
      <c r="C34" s="427"/>
      <c r="D34" s="428"/>
      <c r="E34" s="427" t="s">
        <v>1381</v>
      </c>
      <c r="F34" s="427"/>
      <c r="G34" s="429"/>
      <c r="H34" s="429"/>
      <c r="I34" s="429"/>
      <c r="J34" s="429"/>
      <c r="K34" s="429"/>
      <c r="L34" s="429"/>
      <c r="M34" s="429"/>
      <c r="N34" s="429"/>
      <c r="O34" s="429"/>
      <c r="P34" s="429"/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30">
        <f>SUM(AI5:AI33)</f>
        <v>938</v>
      </c>
      <c r="AJ34" s="430">
        <f aca="true" t="shared" si="19" ref="AJ34:BA34">SUM(AJ5:AJ33)</f>
        <v>19896</v>
      </c>
      <c r="AK34" s="429">
        <f t="shared" si="19"/>
        <v>2568</v>
      </c>
      <c r="AL34" s="429">
        <f t="shared" si="19"/>
        <v>877</v>
      </c>
      <c r="AM34" s="429">
        <f t="shared" si="19"/>
        <v>29</v>
      </c>
      <c r="AN34" s="429">
        <f t="shared" si="19"/>
        <v>0</v>
      </c>
      <c r="AO34" s="429">
        <f t="shared" si="19"/>
        <v>0</v>
      </c>
      <c r="AP34" s="429">
        <f t="shared" si="19"/>
        <v>0</v>
      </c>
      <c r="AQ34" s="429">
        <f t="shared" si="19"/>
        <v>1033042.6349649924</v>
      </c>
      <c r="AR34" s="429">
        <f t="shared" si="19"/>
        <v>19739</v>
      </c>
      <c r="AS34" s="429">
        <f t="shared" si="19"/>
        <v>931</v>
      </c>
      <c r="AT34" s="429">
        <f t="shared" si="19"/>
        <v>19280</v>
      </c>
      <c r="AU34" s="429">
        <f t="shared" si="19"/>
        <v>935</v>
      </c>
      <c r="AV34" s="429">
        <f t="shared" si="19"/>
        <v>459</v>
      </c>
      <c r="AW34" s="429">
        <f t="shared" si="19"/>
        <v>-4</v>
      </c>
      <c r="AX34" s="430">
        <f t="shared" si="19"/>
        <v>157</v>
      </c>
      <c r="AY34" s="430">
        <f t="shared" si="19"/>
        <v>7</v>
      </c>
      <c r="AZ34" s="429">
        <f t="shared" si="19"/>
        <v>1024985.0881011982</v>
      </c>
      <c r="BA34" s="429">
        <f t="shared" si="19"/>
        <v>764726.0220405196</v>
      </c>
      <c r="BB34" s="429">
        <f>SUM(BB5:BB33)</f>
        <v>0</v>
      </c>
      <c r="BC34" s="429">
        <f>SUM(BC5:BC33)</f>
        <v>0</v>
      </c>
      <c r="BD34" s="429">
        <f>SUM(BD5:BD33)</f>
        <v>29</v>
      </c>
      <c r="BE34" s="429">
        <f>SUM(BE5:BE33)</f>
        <v>0</v>
      </c>
      <c r="BF34" s="429"/>
      <c r="BG34" s="429"/>
      <c r="BH34" s="429"/>
      <c r="BI34" s="429"/>
      <c r="BJ34" s="429">
        <f aca="true" t="shared" si="20" ref="BJ34:CO34">SUM(BJ5:BJ33)</f>
        <v>0</v>
      </c>
      <c r="BK34" s="429">
        <f t="shared" si="20"/>
        <v>0</v>
      </c>
      <c r="BL34" s="429">
        <f t="shared" si="20"/>
        <v>0</v>
      </c>
      <c r="BM34" s="429">
        <f t="shared" si="20"/>
        <v>0</v>
      </c>
      <c r="BN34" s="429">
        <f t="shared" si="20"/>
        <v>0</v>
      </c>
      <c r="BO34" s="429">
        <f t="shared" si="20"/>
        <v>0</v>
      </c>
      <c r="BP34" s="429">
        <f t="shared" si="20"/>
        <v>0</v>
      </c>
      <c r="BQ34" s="429">
        <f t="shared" si="20"/>
        <v>0</v>
      </c>
      <c r="BR34" s="429">
        <f t="shared" si="20"/>
        <v>0</v>
      </c>
      <c r="BS34" s="429">
        <f t="shared" si="20"/>
        <v>0</v>
      </c>
      <c r="BT34" s="429">
        <f t="shared" si="20"/>
        <v>0</v>
      </c>
      <c r="BU34" s="429">
        <f t="shared" si="20"/>
        <v>0</v>
      </c>
      <c r="BV34" s="429">
        <f t="shared" si="20"/>
        <v>4</v>
      </c>
      <c r="BW34" s="429">
        <f t="shared" si="20"/>
        <v>4</v>
      </c>
      <c r="BX34" s="429">
        <f t="shared" si="20"/>
        <v>0</v>
      </c>
      <c r="BY34" s="429">
        <f t="shared" si="20"/>
        <v>0</v>
      </c>
      <c r="BZ34" s="429">
        <f t="shared" si="20"/>
        <v>0</v>
      </c>
      <c r="CA34" s="429">
        <f t="shared" si="20"/>
        <v>0</v>
      </c>
      <c r="CB34" s="429">
        <f t="shared" si="20"/>
        <v>0</v>
      </c>
      <c r="CC34" s="429">
        <f t="shared" si="20"/>
        <v>0</v>
      </c>
      <c r="CD34" s="429">
        <f t="shared" si="20"/>
        <v>17</v>
      </c>
      <c r="CE34" s="429">
        <f t="shared" si="20"/>
        <v>17</v>
      </c>
      <c r="CF34" s="429">
        <f t="shared" si="20"/>
        <v>20679</v>
      </c>
      <c r="CG34" s="429">
        <f t="shared" si="20"/>
        <v>203</v>
      </c>
      <c r="CH34" s="429">
        <f t="shared" si="20"/>
        <v>998</v>
      </c>
      <c r="CI34" s="429">
        <f t="shared" si="20"/>
        <v>1873</v>
      </c>
      <c r="CJ34" s="429">
        <f t="shared" si="20"/>
        <v>124</v>
      </c>
      <c r="CK34" s="429">
        <f t="shared" si="20"/>
        <v>1997</v>
      </c>
      <c r="CL34" s="430">
        <f t="shared" si="20"/>
        <v>20679</v>
      </c>
      <c r="CM34" s="429">
        <f t="shared" si="20"/>
        <v>203</v>
      </c>
      <c r="CN34" s="430">
        <f t="shared" si="20"/>
        <v>998</v>
      </c>
      <c r="CO34" s="429">
        <f t="shared" si="20"/>
        <v>1873</v>
      </c>
      <c r="CP34" s="429">
        <f aca="true" t="shared" si="21" ref="CP34:DQ34">SUM(CP5:CP33)</f>
        <v>124</v>
      </c>
      <c r="CQ34" s="429">
        <f t="shared" si="21"/>
        <v>0</v>
      </c>
      <c r="CR34" s="429">
        <f t="shared" si="21"/>
        <v>21</v>
      </c>
      <c r="CS34" s="429">
        <f t="shared" si="21"/>
        <v>2018</v>
      </c>
      <c r="CT34" s="429">
        <f t="shared" si="21"/>
        <v>0</v>
      </c>
      <c r="CU34" s="429">
        <f t="shared" si="21"/>
        <v>0</v>
      </c>
      <c r="CV34" s="429">
        <f t="shared" si="21"/>
        <v>7274</v>
      </c>
      <c r="CW34" s="429">
        <f t="shared" si="21"/>
        <v>4737</v>
      </c>
      <c r="CX34" s="429">
        <f t="shared" si="21"/>
        <v>470</v>
      </c>
      <c r="CY34" s="429">
        <f t="shared" si="21"/>
        <v>8198</v>
      </c>
      <c r="CZ34" s="429">
        <f t="shared" si="21"/>
        <v>334</v>
      </c>
      <c r="DA34" s="429">
        <f t="shared" si="21"/>
        <v>242</v>
      </c>
      <c r="DB34" s="429">
        <f t="shared" si="21"/>
        <v>28</v>
      </c>
      <c r="DC34" s="429">
        <f t="shared" si="21"/>
        <v>394</v>
      </c>
      <c r="DD34" s="429">
        <f t="shared" si="21"/>
        <v>20679</v>
      </c>
      <c r="DE34" s="429">
        <f t="shared" si="21"/>
        <v>998</v>
      </c>
      <c r="DF34" s="429">
        <f t="shared" si="21"/>
        <v>29</v>
      </c>
      <c r="DG34" s="429">
        <f t="shared" si="21"/>
        <v>29</v>
      </c>
      <c r="DH34" s="429">
        <f t="shared" si="21"/>
        <v>233056.63119311564</v>
      </c>
      <c r="DI34" s="429">
        <f t="shared" si="21"/>
        <v>361623.43954494054</v>
      </c>
      <c r="DJ34" s="429">
        <f t="shared" si="21"/>
        <v>594680.0707380561</v>
      </c>
      <c r="DK34" s="429">
        <f t="shared" si="21"/>
        <v>18</v>
      </c>
      <c r="DL34" s="429">
        <f t="shared" si="21"/>
        <v>21</v>
      </c>
      <c r="DM34" s="429">
        <f t="shared" si="21"/>
        <v>28</v>
      </c>
      <c r="DN34" s="429">
        <f t="shared" si="21"/>
        <v>14</v>
      </c>
      <c r="DO34" s="430">
        <f t="shared" si="21"/>
        <v>678</v>
      </c>
      <c r="DP34" s="430">
        <f t="shared" si="21"/>
        <v>60</v>
      </c>
      <c r="DQ34" s="431">
        <f t="shared" si="21"/>
        <v>601161.0481036402</v>
      </c>
    </row>
    <row r="35" spans="1:121" ht="28.5" customHeight="1">
      <c r="A35" s="416">
        <v>30</v>
      </c>
      <c r="B35" s="417" t="str">
        <f t="shared" si="17"/>
        <v>IS</v>
      </c>
      <c r="C35" s="417" t="s">
        <v>135</v>
      </c>
      <c r="D35" s="418" t="s">
        <v>396</v>
      </c>
      <c r="E35" s="419" t="s">
        <v>767</v>
      </c>
      <c r="F35" s="417" t="s">
        <v>141</v>
      </c>
      <c r="G35" s="190">
        <v>16</v>
      </c>
      <c r="H35" s="190">
        <v>360</v>
      </c>
      <c r="I35" s="190">
        <v>29</v>
      </c>
      <c r="J35" s="190">
        <v>0</v>
      </c>
      <c r="K35" s="190">
        <v>29</v>
      </c>
      <c r="L35" s="190">
        <v>15</v>
      </c>
      <c r="M35" s="190">
        <v>16</v>
      </c>
      <c r="N35" s="190">
        <v>301</v>
      </c>
      <c r="O35" s="190">
        <v>46</v>
      </c>
      <c r="P35" s="190">
        <v>4</v>
      </c>
      <c r="Q35" s="190">
        <v>50</v>
      </c>
      <c r="R35" s="190">
        <v>16</v>
      </c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>
        <f t="shared" si="3"/>
        <v>16</v>
      </c>
      <c r="AJ35" s="190">
        <f t="shared" si="4"/>
        <v>301</v>
      </c>
      <c r="AK35" s="190">
        <f t="shared" si="5"/>
        <v>50</v>
      </c>
      <c r="AL35" s="190">
        <f t="shared" si="6"/>
        <v>16</v>
      </c>
      <c r="AM35" s="5">
        <f t="shared" si="7"/>
        <v>1</v>
      </c>
      <c r="AN35" s="422" t="s">
        <v>396</v>
      </c>
      <c r="AO35" s="432" t="s">
        <v>1069</v>
      </c>
      <c r="AP35" s="422" t="s">
        <v>848</v>
      </c>
      <c r="AQ35" s="210">
        <v>22996.642163677854</v>
      </c>
      <c r="AR35" s="423">
        <v>308</v>
      </c>
      <c r="AS35" s="423">
        <v>18</v>
      </c>
      <c r="AT35" s="390">
        <v>307</v>
      </c>
      <c r="AU35" s="390">
        <v>17</v>
      </c>
      <c r="AV35" s="424">
        <v>1</v>
      </c>
      <c r="AW35" s="424">
        <v>1</v>
      </c>
      <c r="AX35" s="424">
        <f t="shared" si="8"/>
        <v>-7</v>
      </c>
      <c r="AY35" s="424">
        <f t="shared" si="9"/>
        <v>-2</v>
      </c>
      <c r="AZ35" s="210">
        <v>23092.23742016931</v>
      </c>
      <c r="BA35" s="210">
        <v>16334.71963348852</v>
      </c>
      <c r="BB35" s="190"/>
      <c r="BC35" s="190"/>
      <c r="BD35" s="190">
        <f t="shared" si="10"/>
        <v>1</v>
      </c>
      <c r="BE35" s="192" t="s">
        <v>33</v>
      </c>
      <c r="BF35" s="192" t="s">
        <v>848</v>
      </c>
      <c r="BG35" s="192" t="s">
        <v>440</v>
      </c>
      <c r="BH35" s="192" t="s">
        <v>396</v>
      </c>
      <c r="BI35" s="192" t="s">
        <v>1399</v>
      </c>
      <c r="BJ35" s="193">
        <v>0</v>
      </c>
      <c r="BK35" s="193">
        <v>0</v>
      </c>
      <c r="BL35" s="193">
        <v>0</v>
      </c>
      <c r="BM35" s="193">
        <v>0</v>
      </c>
      <c r="BN35" s="193">
        <v>0</v>
      </c>
      <c r="BO35" s="193">
        <v>0</v>
      </c>
      <c r="BP35" s="194">
        <v>0</v>
      </c>
      <c r="BQ35" s="194">
        <v>0</v>
      </c>
      <c r="BR35" s="194">
        <v>0</v>
      </c>
      <c r="BS35" s="194">
        <v>0</v>
      </c>
      <c r="BT35" s="194">
        <v>0</v>
      </c>
      <c r="BU35" s="194">
        <v>0</v>
      </c>
      <c r="BV35" s="194">
        <v>0</v>
      </c>
      <c r="BW35" s="194">
        <v>0</v>
      </c>
      <c r="BX35" s="195">
        <v>0</v>
      </c>
      <c r="BY35" s="195">
        <v>0</v>
      </c>
      <c r="BZ35" s="195">
        <v>0</v>
      </c>
      <c r="CA35" s="195">
        <v>0</v>
      </c>
      <c r="CB35" s="195">
        <v>0</v>
      </c>
      <c r="CC35" s="195">
        <v>0</v>
      </c>
      <c r="CD35" s="195">
        <v>0</v>
      </c>
      <c r="CE35" s="195">
        <v>0</v>
      </c>
      <c r="CF35" s="196">
        <v>279</v>
      </c>
      <c r="CG35" s="196">
        <v>7</v>
      </c>
      <c r="CH35" s="196">
        <v>15</v>
      </c>
      <c r="CI35" s="196">
        <v>30</v>
      </c>
      <c r="CJ35" s="196">
        <v>5</v>
      </c>
      <c r="CK35" s="196">
        <v>35</v>
      </c>
      <c r="CL35" s="197">
        <v>279</v>
      </c>
      <c r="CM35" s="197">
        <v>7</v>
      </c>
      <c r="CN35" s="197">
        <v>15</v>
      </c>
      <c r="CO35" s="198">
        <v>30</v>
      </c>
      <c r="CP35" s="198">
        <v>5</v>
      </c>
      <c r="CQ35" s="198">
        <v>0</v>
      </c>
      <c r="CR35" s="198">
        <v>0</v>
      </c>
      <c r="CS35" s="197">
        <v>35</v>
      </c>
      <c r="CT35" s="200"/>
      <c r="CU35" s="200"/>
      <c r="CV35" s="200"/>
      <c r="CW35" s="200">
        <v>88</v>
      </c>
      <c r="CX35" s="200"/>
      <c r="CY35" s="200">
        <v>191</v>
      </c>
      <c r="CZ35" s="200"/>
      <c r="DA35" s="200">
        <v>5</v>
      </c>
      <c r="DB35" s="200"/>
      <c r="DC35" s="200">
        <v>10</v>
      </c>
      <c r="DD35" s="200">
        <v>279</v>
      </c>
      <c r="DE35" s="200">
        <v>15</v>
      </c>
      <c r="DF35" s="200">
        <v>1</v>
      </c>
      <c r="DG35" s="200">
        <v>1</v>
      </c>
      <c r="DH35" s="201">
        <v>3983.5653615806837</v>
      </c>
      <c r="DI35" s="201">
        <v>6746.955817987913</v>
      </c>
      <c r="DJ35" s="202">
        <v>10730.521179568597</v>
      </c>
      <c r="DK35" s="200">
        <v>1</v>
      </c>
      <c r="DL35" s="200" t="s">
        <v>1194</v>
      </c>
      <c r="DM35" s="200">
        <v>1</v>
      </c>
      <c r="DN35" s="200" t="s">
        <v>1194</v>
      </c>
      <c r="DO35" s="425">
        <f t="shared" si="11"/>
        <v>-22</v>
      </c>
      <c r="DP35" s="425">
        <f t="shared" si="12"/>
        <v>-1</v>
      </c>
      <c r="DQ35" s="426">
        <f>(BA35+DO35*Foglio1!$L$20+superiore!DP35*Foglio1!$I$20)*(1-Foglio1!$L$28)</f>
        <v>11898.012903738452</v>
      </c>
    </row>
    <row r="36" spans="1:121" ht="27" customHeight="1">
      <c r="A36" s="416">
        <v>31</v>
      </c>
      <c r="B36" s="417" t="str">
        <f t="shared" si="17"/>
        <v>IS</v>
      </c>
      <c r="C36" s="417" t="s">
        <v>135</v>
      </c>
      <c r="D36" s="418" t="s">
        <v>397</v>
      </c>
      <c r="E36" s="419" t="s">
        <v>768</v>
      </c>
      <c r="F36" s="417" t="s">
        <v>143</v>
      </c>
      <c r="G36" s="190">
        <v>43</v>
      </c>
      <c r="H36" s="190">
        <v>905</v>
      </c>
      <c r="I36" s="190">
        <v>82</v>
      </c>
      <c r="J36" s="190">
        <v>0</v>
      </c>
      <c r="K36" s="190">
        <v>82</v>
      </c>
      <c r="L36" s="190">
        <v>31</v>
      </c>
      <c r="M36" s="190">
        <v>38</v>
      </c>
      <c r="N36" s="190">
        <v>831</v>
      </c>
      <c r="O36" s="190">
        <v>108</v>
      </c>
      <c r="P36" s="190">
        <v>28</v>
      </c>
      <c r="Q36" s="190">
        <v>136</v>
      </c>
      <c r="R36" s="190">
        <v>41</v>
      </c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>
        <f t="shared" si="3"/>
        <v>38</v>
      </c>
      <c r="AJ36" s="190">
        <f t="shared" si="4"/>
        <v>831</v>
      </c>
      <c r="AK36" s="190">
        <f t="shared" si="5"/>
        <v>136</v>
      </c>
      <c r="AL36" s="190">
        <f t="shared" si="6"/>
        <v>41</v>
      </c>
      <c r="AM36" s="5">
        <f t="shared" si="7"/>
        <v>1</v>
      </c>
      <c r="AN36" s="422" t="s">
        <v>397</v>
      </c>
      <c r="AO36" s="432" t="s">
        <v>1070</v>
      </c>
      <c r="AP36" s="422" t="s">
        <v>33</v>
      </c>
      <c r="AQ36" s="210">
        <v>50349.92601453641</v>
      </c>
      <c r="AR36" s="423">
        <v>885</v>
      </c>
      <c r="AS36" s="423">
        <v>48</v>
      </c>
      <c r="AT36" s="390">
        <v>915</v>
      </c>
      <c r="AU36" s="390">
        <v>47</v>
      </c>
      <c r="AV36" s="424">
        <v>-30</v>
      </c>
      <c r="AW36" s="424">
        <v>1</v>
      </c>
      <c r="AX36" s="424">
        <f t="shared" si="8"/>
        <v>-54</v>
      </c>
      <c r="AY36" s="424">
        <f t="shared" si="9"/>
        <v>-10</v>
      </c>
      <c r="AZ36" s="210">
        <v>49782.47999521947</v>
      </c>
      <c r="BA36" s="210">
        <v>32732.88488761831</v>
      </c>
      <c r="BB36" s="190"/>
      <c r="BC36" s="190"/>
      <c r="BD36" s="190">
        <f t="shared" si="10"/>
        <v>1</v>
      </c>
      <c r="BE36" s="192" t="s">
        <v>33</v>
      </c>
      <c r="BF36" s="192" t="s">
        <v>33</v>
      </c>
      <c r="BG36" s="192" t="s">
        <v>440</v>
      </c>
      <c r="BH36" s="192" t="s">
        <v>397</v>
      </c>
      <c r="BI36" s="192" t="s">
        <v>1400</v>
      </c>
      <c r="BJ36" s="193">
        <v>0</v>
      </c>
      <c r="BK36" s="193">
        <v>0</v>
      </c>
      <c r="BL36" s="193">
        <v>0</v>
      </c>
      <c r="BM36" s="193">
        <v>0</v>
      </c>
      <c r="BN36" s="193">
        <v>0</v>
      </c>
      <c r="BO36" s="193">
        <v>0</v>
      </c>
      <c r="BP36" s="194">
        <v>0</v>
      </c>
      <c r="BQ36" s="194">
        <v>0</v>
      </c>
      <c r="BR36" s="194">
        <v>0</v>
      </c>
      <c r="BS36" s="194">
        <v>0</v>
      </c>
      <c r="BT36" s="194">
        <v>0</v>
      </c>
      <c r="BU36" s="194">
        <v>0</v>
      </c>
      <c r="BV36" s="194">
        <v>0</v>
      </c>
      <c r="BW36" s="194">
        <v>0</v>
      </c>
      <c r="BX36" s="195">
        <v>0</v>
      </c>
      <c r="BY36" s="195">
        <v>0</v>
      </c>
      <c r="BZ36" s="195">
        <v>0</v>
      </c>
      <c r="CA36" s="195">
        <v>0</v>
      </c>
      <c r="CB36" s="195">
        <v>0</v>
      </c>
      <c r="CC36" s="195">
        <v>0</v>
      </c>
      <c r="CD36" s="195">
        <v>0</v>
      </c>
      <c r="CE36" s="195">
        <v>0</v>
      </c>
      <c r="CF36" s="196">
        <v>836</v>
      </c>
      <c r="CG36" s="196">
        <v>52</v>
      </c>
      <c r="CH36" s="196">
        <v>41</v>
      </c>
      <c r="CI36" s="196">
        <v>88</v>
      </c>
      <c r="CJ36" s="196">
        <v>26</v>
      </c>
      <c r="CK36" s="196">
        <v>114</v>
      </c>
      <c r="CL36" s="197">
        <v>836</v>
      </c>
      <c r="CM36" s="197">
        <v>52</v>
      </c>
      <c r="CN36" s="197">
        <v>41</v>
      </c>
      <c r="CO36" s="198">
        <v>88</v>
      </c>
      <c r="CP36" s="198">
        <v>26</v>
      </c>
      <c r="CQ36" s="198">
        <v>0</v>
      </c>
      <c r="CR36" s="198">
        <v>0</v>
      </c>
      <c r="CS36" s="197">
        <v>114</v>
      </c>
      <c r="CT36" s="200"/>
      <c r="CU36" s="200"/>
      <c r="CV36" s="200"/>
      <c r="CW36" s="200">
        <v>836</v>
      </c>
      <c r="CX36" s="200"/>
      <c r="CY36" s="200"/>
      <c r="CZ36" s="200"/>
      <c r="DA36" s="200">
        <v>41</v>
      </c>
      <c r="DB36" s="200"/>
      <c r="DC36" s="200"/>
      <c r="DD36" s="200">
        <v>836</v>
      </c>
      <c r="DE36" s="200">
        <v>41</v>
      </c>
      <c r="DF36" s="200">
        <v>1</v>
      </c>
      <c r="DG36" s="200">
        <v>1</v>
      </c>
      <c r="DH36" s="201">
        <v>11214.005558651686</v>
      </c>
      <c r="DI36" s="201">
        <v>16557.54482474227</v>
      </c>
      <c r="DJ36" s="202">
        <v>27771.550383393955</v>
      </c>
      <c r="DK36" s="200">
        <v>1</v>
      </c>
      <c r="DL36" s="200" t="s">
        <v>1194</v>
      </c>
      <c r="DM36" s="200">
        <v>1</v>
      </c>
      <c r="DN36" s="200">
        <v>1</v>
      </c>
      <c r="DO36" s="425">
        <f t="shared" si="11"/>
        <v>5</v>
      </c>
      <c r="DP36" s="425">
        <f t="shared" si="12"/>
        <v>3</v>
      </c>
      <c r="DQ36" s="426">
        <f>(BA36+DO36*Foglio1!$L$20+superiore!DP36*Foglio1!$I$20)*(1-Foglio1!$L$28)</f>
        <v>25643.683552494334</v>
      </c>
    </row>
    <row r="37" spans="1:121" ht="24.75" customHeight="1">
      <c r="A37" s="416">
        <v>32</v>
      </c>
      <c r="B37" s="417" t="str">
        <f t="shared" si="17"/>
        <v>PC</v>
      </c>
      <c r="C37" s="417" t="s">
        <v>135</v>
      </c>
      <c r="D37" s="418" t="s">
        <v>398</v>
      </c>
      <c r="E37" s="419" t="s">
        <v>769</v>
      </c>
      <c r="F37" s="417" t="s">
        <v>143</v>
      </c>
      <c r="G37" s="190">
        <v>44</v>
      </c>
      <c r="H37" s="190">
        <v>999</v>
      </c>
      <c r="I37" s="190">
        <v>72</v>
      </c>
      <c r="J37" s="190">
        <v>0</v>
      </c>
      <c r="K37" s="190">
        <v>72</v>
      </c>
      <c r="L37" s="190">
        <v>18</v>
      </c>
      <c r="M37" s="190">
        <v>44</v>
      </c>
      <c r="N37" s="190">
        <v>962</v>
      </c>
      <c r="O37" s="190">
        <v>91</v>
      </c>
      <c r="P37" s="190">
        <v>3</v>
      </c>
      <c r="Q37" s="190">
        <v>94</v>
      </c>
      <c r="R37" s="190">
        <v>20</v>
      </c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>
        <f t="shared" si="3"/>
        <v>44</v>
      </c>
      <c r="AJ37" s="190">
        <f t="shared" si="4"/>
        <v>962</v>
      </c>
      <c r="AK37" s="190">
        <f t="shared" si="5"/>
        <v>94</v>
      </c>
      <c r="AL37" s="190">
        <f t="shared" si="6"/>
        <v>20</v>
      </c>
      <c r="AM37" s="5">
        <f t="shared" si="7"/>
        <v>1</v>
      </c>
      <c r="AN37" s="422" t="s">
        <v>398</v>
      </c>
      <c r="AO37" s="432" t="s">
        <v>1073</v>
      </c>
      <c r="AP37" s="422" t="s">
        <v>33</v>
      </c>
      <c r="AQ37" s="210">
        <v>21881.70583223087</v>
      </c>
      <c r="AR37" s="423">
        <v>920</v>
      </c>
      <c r="AS37" s="423">
        <v>42</v>
      </c>
      <c r="AT37" s="390">
        <v>833</v>
      </c>
      <c r="AU37" s="390">
        <v>39</v>
      </c>
      <c r="AV37" s="424">
        <v>87</v>
      </c>
      <c r="AW37" s="424">
        <v>3</v>
      </c>
      <c r="AX37" s="424">
        <f t="shared" si="8"/>
        <v>42</v>
      </c>
      <c r="AY37" s="424">
        <f t="shared" si="9"/>
        <v>2</v>
      </c>
      <c r="AZ37" s="210">
        <v>23655.52135665315</v>
      </c>
      <c r="BA37" s="210">
        <v>18740.089774042175</v>
      </c>
      <c r="BB37" s="190"/>
      <c r="BC37" s="190"/>
      <c r="BD37" s="190">
        <f t="shared" si="10"/>
        <v>1</v>
      </c>
      <c r="BE37" s="192" t="s">
        <v>33</v>
      </c>
      <c r="BF37" s="192" t="s">
        <v>33</v>
      </c>
      <c r="BG37" s="192" t="s">
        <v>1196</v>
      </c>
      <c r="BH37" s="192" t="s">
        <v>398</v>
      </c>
      <c r="BI37" s="192" t="s">
        <v>1401</v>
      </c>
      <c r="BJ37" s="193">
        <v>0</v>
      </c>
      <c r="BK37" s="193">
        <v>0</v>
      </c>
      <c r="BL37" s="193">
        <v>0</v>
      </c>
      <c r="BM37" s="193">
        <v>0</v>
      </c>
      <c r="BN37" s="193">
        <v>0</v>
      </c>
      <c r="BO37" s="193">
        <v>0</v>
      </c>
      <c r="BP37" s="194">
        <v>0</v>
      </c>
      <c r="BQ37" s="194">
        <v>0</v>
      </c>
      <c r="BR37" s="194">
        <v>0</v>
      </c>
      <c r="BS37" s="194">
        <v>0</v>
      </c>
      <c r="BT37" s="194">
        <v>0</v>
      </c>
      <c r="BU37" s="194">
        <v>0</v>
      </c>
      <c r="BV37" s="194">
        <v>0</v>
      </c>
      <c r="BW37" s="194">
        <v>0</v>
      </c>
      <c r="BX37" s="195">
        <v>0</v>
      </c>
      <c r="BY37" s="195">
        <v>0</v>
      </c>
      <c r="BZ37" s="195">
        <v>0</v>
      </c>
      <c r="CA37" s="195">
        <v>0</v>
      </c>
      <c r="CB37" s="195">
        <v>0</v>
      </c>
      <c r="CC37" s="195">
        <v>0</v>
      </c>
      <c r="CD37" s="195">
        <v>0</v>
      </c>
      <c r="CE37" s="195">
        <v>0</v>
      </c>
      <c r="CF37" s="196">
        <v>991</v>
      </c>
      <c r="CG37" s="196">
        <v>4</v>
      </c>
      <c r="CH37" s="196">
        <v>44</v>
      </c>
      <c r="CI37" s="196">
        <v>75</v>
      </c>
      <c r="CJ37" s="196">
        <v>4</v>
      </c>
      <c r="CK37" s="196">
        <v>79</v>
      </c>
      <c r="CL37" s="197">
        <v>991</v>
      </c>
      <c r="CM37" s="197">
        <v>4</v>
      </c>
      <c r="CN37" s="197">
        <v>44</v>
      </c>
      <c r="CO37" s="198">
        <v>75</v>
      </c>
      <c r="CP37" s="198">
        <v>4</v>
      </c>
      <c r="CQ37" s="198">
        <v>0</v>
      </c>
      <c r="CR37" s="198">
        <v>0</v>
      </c>
      <c r="CS37" s="197">
        <v>79</v>
      </c>
      <c r="CT37" s="200"/>
      <c r="CU37" s="200"/>
      <c r="CV37" s="200">
        <v>991</v>
      </c>
      <c r="CW37" s="200"/>
      <c r="CX37" s="200"/>
      <c r="CY37" s="200"/>
      <c r="CZ37" s="200">
        <v>44</v>
      </c>
      <c r="DA37" s="200"/>
      <c r="DB37" s="200"/>
      <c r="DC37" s="200"/>
      <c r="DD37" s="200">
        <v>991</v>
      </c>
      <c r="DE37" s="200">
        <v>44</v>
      </c>
      <c r="DF37" s="200">
        <v>1</v>
      </c>
      <c r="DG37" s="200">
        <v>1</v>
      </c>
      <c r="DH37" s="201">
        <v>5399.7904423301625</v>
      </c>
      <c r="DI37" s="201">
        <v>8009.293828996283</v>
      </c>
      <c r="DJ37" s="202">
        <v>13409.084271326446</v>
      </c>
      <c r="DK37" s="200" t="s">
        <v>1194</v>
      </c>
      <c r="DL37" s="200">
        <v>1</v>
      </c>
      <c r="DM37" s="200">
        <v>1</v>
      </c>
      <c r="DN37" s="200">
        <v>1</v>
      </c>
      <c r="DO37" s="425">
        <f t="shared" si="11"/>
        <v>29</v>
      </c>
      <c r="DP37" s="425">
        <f t="shared" si="12"/>
        <v>0</v>
      </c>
      <c r="DQ37" s="426">
        <f>(BA37+DO37*Foglio1!$L$20+superiore!DP37*Foglio1!$I$20)*(1-Foglio1!$L$28)</f>
        <v>14433.526161376614</v>
      </c>
    </row>
    <row r="38" spans="1:121" ht="24.75" customHeight="1">
      <c r="A38" s="416">
        <v>33</v>
      </c>
      <c r="B38" s="417" t="str">
        <f t="shared" si="17"/>
        <v>PS</v>
      </c>
      <c r="C38" s="417" t="s">
        <v>135</v>
      </c>
      <c r="D38" s="418" t="s">
        <v>399</v>
      </c>
      <c r="E38" s="419" t="s">
        <v>770</v>
      </c>
      <c r="F38" s="417" t="s">
        <v>143</v>
      </c>
      <c r="G38" s="190">
        <v>35</v>
      </c>
      <c r="H38" s="190">
        <v>863</v>
      </c>
      <c r="I38" s="190">
        <v>56</v>
      </c>
      <c r="J38" s="190">
        <v>0</v>
      </c>
      <c r="K38" s="190">
        <v>56</v>
      </c>
      <c r="L38" s="190">
        <v>17</v>
      </c>
      <c r="M38" s="190">
        <v>35</v>
      </c>
      <c r="N38" s="190">
        <v>858</v>
      </c>
      <c r="O38" s="190">
        <v>61</v>
      </c>
      <c r="P38" s="190">
        <v>0</v>
      </c>
      <c r="Q38" s="190">
        <v>61</v>
      </c>
      <c r="R38" s="190">
        <v>21</v>
      </c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>
        <f t="shared" si="3"/>
        <v>35</v>
      </c>
      <c r="AJ38" s="190">
        <f t="shared" si="4"/>
        <v>858</v>
      </c>
      <c r="AK38" s="190">
        <f t="shared" si="5"/>
        <v>61</v>
      </c>
      <c r="AL38" s="190">
        <f t="shared" si="6"/>
        <v>21</v>
      </c>
      <c r="AM38" s="5">
        <f t="shared" si="7"/>
        <v>1</v>
      </c>
      <c r="AN38" s="422" t="s">
        <v>399</v>
      </c>
      <c r="AO38" s="432" t="s">
        <v>1074</v>
      </c>
      <c r="AP38" s="422" t="s">
        <v>33</v>
      </c>
      <c r="AQ38" s="210">
        <v>22382.903023320698</v>
      </c>
      <c r="AR38" s="423">
        <v>799</v>
      </c>
      <c r="AS38" s="423">
        <v>34</v>
      </c>
      <c r="AT38" s="390">
        <v>799</v>
      </c>
      <c r="AU38" s="390">
        <v>34</v>
      </c>
      <c r="AV38" s="424">
        <v>0</v>
      </c>
      <c r="AW38" s="424">
        <v>0</v>
      </c>
      <c r="AX38" s="424">
        <f t="shared" si="8"/>
        <v>59</v>
      </c>
      <c r="AY38" s="424">
        <f t="shared" si="9"/>
        <v>1</v>
      </c>
      <c r="AZ38" s="210">
        <v>22126.34560633974</v>
      </c>
      <c r="BA38" s="210">
        <v>17436.336499004676</v>
      </c>
      <c r="BB38" s="190"/>
      <c r="BC38" s="190"/>
      <c r="BD38" s="190">
        <f t="shared" si="10"/>
        <v>1</v>
      </c>
      <c r="BE38" s="192" t="s">
        <v>33</v>
      </c>
      <c r="BF38" s="192" t="s">
        <v>33</v>
      </c>
      <c r="BG38" s="192" t="s">
        <v>1198</v>
      </c>
      <c r="BH38" s="192" t="s">
        <v>399</v>
      </c>
      <c r="BI38" s="192" t="s">
        <v>1402</v>
      </c>
      <c r="BJ38" s="193">
        <v>0</v>
      </c>
      <c r="BK38" s="193">
        <v>0</v>
      </c>
      <c r="BL38" s="193">
        <v>0</v>
      </c>
      <c r="BM38" s="193">
        <v>0</v>
      </c>
      <c r="BN38" s="193">
        <v>0</v>
      </c>
      <c r="BO38" s="193">
        <v>0</v>
      </c>
      <c r="BP38" s="194">
        <v>0</v>
      </c>
      <c r="BQ38" s="194">
        <v>0</v>
      </c>
      <c r="BR38" s="194">
        <v>0</v>
      </c>
      <c r="BS38" s="194">
        <v>0</v>
      </c>
      <c r="BT38" s="194">
        <v>0</v>
      </c>
      <c r="BU38" s="194">
        <v>0</v>
      </c>
      <c r="BV38" s="194">
        <v>0</v>
      </c>
      <c r="BW38" s="194">
        <v>0</v>
      </c>
      <c r="BX38" s="195">
        <v>0</v>
      </c>
      <c r="BY38" s="195">
        <v>0</v>
      </c>
      <c r="BZ38" s="195">
        <v>0</v>
      </c>
      <c r="CA38" s="195">
        <v>0</v>
      </c>
      <c r="CB38" s="195">
        <v>0</v>
      </c>
      <c r="CC38" s="195">
        <v>0</v>
      </c>
      <c r="CD38" s="195">
        <v>0</v>
      </c>
      <c r="CE38" s="195">
        <v>0</v>
      </c>
      <c r="CF38" s="196">
        <v>905</v>
      </c>
      <c r="CG38" s="196">
        <v>1</v>
      </c>
      <c r="CH38" s="196">
        <v>37</v>
      </c>
      <c r="CI38" s="196">
        <v>58</v>
      </c>
      <c r="CJ38" s="196">
        <v>1</v>
      </c>
      <c r="CK38" s="196">
        <v>59</v>
      </c>
      <c r="CL38" s="197">
        <v>905</v>
      </c>
      <c r="CM38" s="197">
        <v>1</v>
      </c>
      <c r="CN38" s="197">
        <v>37</v>
      </c>
      <c r="CO38" s="198">
        <v>58</v>
      </c>
      <c r="CP38" s="198">
        <v>1</v>
      </c>
      <c r="CQ38" s="198">
        <v>0</v>
      </c>
      <c r="CR38" s="198">
        <v>0</v>
      </c>
      <c r="CS38" s="197">
        <v>59</v>
      </c>
      <c r="CT38" s="200"/>
      <c r="CU38" s="200"/>
      <c r="CV38" s="200">
        <v>905</v>
      </c>
      <c r="CW38" s="200"/>
      <c r="CX38" s="200"/>
      <c r="CY38" s="200"/>
      <c r="CZ38" s="200">
        <v>37</v>
      </c>
      <c r="DA38" s="200"/>
      <c r="DB38" s="200"/>
      <c r="DC38" s="200"/>
      <c r="DD38" s="200">
        <v>905</v>
      </c>
      <c r="DE38" s="200">
        <v>37</v>
      </c>
      <c r="DF38" s="200">
        <v>1</v>
      </c>
      <c r="DG38" s="200">
        <v>1</v>
      </c>
      <c r="DH38" s="201">
        <v>4931.1910699382415</v>
      </c>
      <c r="DI38" s="201">
        <v>6735.087992565056</v>
      </c>
      <c r="DJ38" s="202">
        <v>11666.279062503298</v>
      </c>
      <c r="DK38" s="200" t="s">
        <v>1194</v>
      </c>
      <c r="DL38" s="200">
        <v>1</v>
      </c>
      <c r="DM38" s="200">
        <v>1</v>
      </c>
      <c r="DN38" s="200">
        <v>1</v>
      </c>
      <c r="DO38" s="425">
        <f t="shared" si="11"/>
        <v>47</v>
      </c>
      <c r="DP38" s="425">
        <f t="shared" si="12"/>
        <v>2</v>
      </c>
      <c r="DQ38" s="426">
        <f>(BA38+DO38*Foglio1!$L$20+superiore!DP38*Foglio1!$I$20)*(1-Foglio1!$L$28)</f>
        <v>14152.83538351426</v>
      </c>
    </row>
    <row r="39" spans="1:121" ht="24.75" customHeight="1">
      <c r="A39" s="416">
        <v>34</v>
      </c>
      <c r="B39" s="417" t="str">
        <f t="shared" si="17"/>
        <v>SD</v>
      </c>
      <c r="C39" s="417" t="s">
        <v>135</v>
      </c>
      <c r="D39" s="418" t="s">
        <v>400</v>
      </c>
      <c r="E39" s="419" t="s">
        <v>771</v>
      </c>
      <c r="F39" s="417" t="s">
        <v>143</v>
      </c>
      <c r="G39" s="190">
        <v>22</v>
      </c>
      <c r="H39" s="190">
        <v>482</v>
      </c>
      <c r="I39" s="190">
        <v>53</v>
      </c>
      <c r="J39" s="190">
        <v>0</v>
      </c>
      <c r="K39" s="190">
        <v>53</v>
      </c>
      <c r="L39" s="190">
        <v>12</v>
      </c>
      <c r="M39" s="190">
        <v>21</v>
      </c>
      <c r="N39" s="190">
        <v>438</v>
      </c>
      <c r="O39" s="190">
        <v>58</v>
      </c>
      <c r="P39" s="190">
        <v>6</v>
      </c>
      <c r="Q39" s="190">
        <v>64</v>
      </c>
      <c r="R39" s="190">
        <v>18</v>
      </c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>
        <f t="shared" si="3"/>
        <v>21</v>
      </c>
      <c r="AJ39" s="190">
        <f t="shared" si="4"/>
        <v>438</v>
      </c>
      <c r="AK39" s="190">
        <f t="shared" si="5"/>
        <v>64</v>
      </c>
      <c r="AL39" s="190">
        <f t="shared" si="6"/>
        <v>18</v>
      </c>
      <c r="AM39" s="5">
        <f t="shared" si="7"/>
        <v>1</v>
      </c>
      <c r="AN39" s="422" t="s">
        <v>400</v>
      </c>
      <c r="AO39" s="432" t="s">
        <v>1080</v>
      </c>
      <c r="AP39" s="422" t="s">
        <v>33</v>
      </c>
      <c r="AQ39" s="210">
        <v>41280.98850995686</v>
      </c>
      <c r="AR39" s="423">
        <v>488</v>
      </c>
      <c r="AS39" s="423">
        <v>25</v>
      </c>
      <c r="AT39" s="390">
        <v>495</v>
      </c>
      <c r="AU39" s="390">
        <v>27</v>
      </c>
      <c r="AV39" s="424">
        <v>-7</v>
      </c>
      <c r="AW39" s="424">
        <v>-2</v>
      </c>
      <c r="AX39" s="424">
        <f t="shared" si="8"/>
        <v>-50</v>
      </c>
      <c r="AY39" s="424">
        <f t="shared" si="9"/>
        <v>-4</v>
      </c>
      <c r="AZ39" s="210">
        <v>40033.0694563065</v>
      </c>
      <c r="BA39" s="210">
        <v>27702.39651816516</v>
      </c>
      <c r="BB39" s="190"/>
      <c r="BC39" s="190"/>
      <c r="BD39" s="190">
        <f t="shared" si="10"/>
        <v>1</v>
      </c>
      <c r="BE39" s="192" t="s">
        <v>33</v>
      </c>
      <c r="BF39" s="192" t="s">
        <v>33</v>
      </c>
      <c r="BG39" s="192" t="s">
        <v>1203</v>
      </c>
      <c r="BH39" s="192" t="s">
        <v>400</v>
      </c>
      <c r="BI39" s="192" t="s">
        <v>1403</v>
      </c>
      <c r="BJ39" s="193">
        <v>0</v>
      </c>
      <c r="BK39" s="193">
        <v>0</v>
      </c>
      <c r="BL39" s="193">
        <v>0</v>
      </c>
      <c r="BM39" s="193">
        <v>0</v>
      </c>
      <c r="BN39" s="193">
        <v>0</v>
      </c>
      <c r="BO39" s="193">
        <v>0</v>
      </c>
      <c r="BP39" s="194">
        <v>0</v>
      </c>
      <c r="BQ39" s="194">
        <v>0</v>
      </c>
      <c r="BR39" s="194">
        <v>0</v>
      </c>
      <c r="BS39" s="194">
        <v>0</v>
      </c>
      <c r="BT39" s="194">
        <v>0</v>
      </c>
      <c r="BU39" s="194">
        <v>0</v>
      </c>
      <c r="BV39" s="194">
        <v>0</v>
      </c>
      <c r="BW39" s="194">
        <v>0</v>
      </c>
      <c r="BX39" s="195">
        <v>0</v>
      </c>
      <c r="BY39" s="195">
        <v>0</v>
      </c>
      <c r="BZ39" s="195">
        <v>0</v>
      </c>
      <c r="CA39" s="195">
        <v>0</v>
      </c>
      <c r="CB39" s="195">
        <v>0</v>
      </c>
      <c r="CC39" s="195">
        <v>0</v>
      </c>
      <c r="CD39" s="195">
        <v>0</v>
      </c>
      <c r="CE39" s="195">
        <v>0</v>
      </c>
      <c r="CF39" s="196">
        <v>425</v>
      </c>
      <c r="CG39" s="196">
        <v>6</v>
      </c>
      <c r="CH39" s="196">
        <v>21</v>
      </c>
      <c r="CI39" s="196">
        <v>47</v>
      </c>
      <c r="CJ39" s="196">
        <v>2</v>
      </c>
      <c r="CK39" s="196">
        <v>49</v>
      </c>
      <c r="CL39" s="197">
        <v>425</v>
      </c>
      <c r="CM39" s="197">
        <v>6</v>
      </c>
      <c r="CN39" s="197">
        <v>21</v>
      </c>
      <c r="CO39" s="198">
        <v>47</v>
      </c>
      <c r="CP39" s="198">
        <v>2</v>
      </c>
      <c r="CQ39" s="198">
        <v>0</v>
      </c>
      <c r="CR39" s="198">
        <v>0</v>
      </c>
      <c r="CS39" s="197">
        <v>49</v>
      </c>
      <c r="CT39" s="200"/>
      <c r="CU39" s="200"/>
      <c r="CV39" s="200"/>
      <c r="CW39" s="200"/>
      <c r="CX39" s="200">
        <v>425</v>
      </c>
      <c r="CY39" s="200"/>
      <c r="CZ39" s="200"/>
      <c r="DA39" s="200"/>
      <c r="DB39" s="200">
        <v>21</v>
      </c>
      <c r="DC39" s="200"/>
      <c r="DD39" s="200">
        <v>425</v>
      </c>
      <c r="DE39" s="200">
        <v>21</v>
      </c>
      <c r="DF39" s="200">
        <v>1</v>
      </c>
      <c r="DG39" s="200">
        <v>1</v>
      </c>
      <c r="DH39" s="201">
        <v>8649.423004987531</v>
      </c>
      <c r="DI39" s="201">
        <v>12616.982944785277</v>
      </c>
      <c r="DJ39" s="202">
        <v>21266.40594977281</v>
      </c>
      <c r="DK39" s="200">
        <v>1</v>
      </c>
      <c r="DL39" s="200">
        <v>1</v>
      </c>
      <c r="DM39" s="200" t="s">
        <v>1194</v>
      </c>
      <c r="DN39" s="200">
        <v>1</v>
      </c>
      <c r="DO39" s="425">
        <f t="shared" si="11"/>
        <v>-13</v>
      </c>
      <c r="DP39" s="425">
        <f t="shared" si="12"/>
        <v>0</v>
      </c>
      <c r="DQ39" s="426">
        <f>(BA39+DO39*Foglio1!$L$20+superiore!DP39*Foglio1!$I$20)*(1-Foglio1!$L$28)</f>
        <v>20854.774774062556</v>
      </c>
    </row>
    <row r="40" spans="1:121" ht="27" customHeight="1">
      <c r="A40" s="416">
        <v>35</v>
      </c>
      <c r="B40" s="417" t="str">
        <f t="shared" si="17"/>
        <v>TA</v>
      </c>
      <c r="C40" s="417" t="s">
        <v>135</v>
      </c>
      <c r="D40" s="418" t="s">
        <v>401</v>
      </c>
      <c r="E40" s="419" t="s">
        <v>772</v>
      </c>
      <c r="F40" s="417" t="s">
        <v>143</v>
      </c>
      <c r="G40" s="190">
        <v>22</v>
      </c>
      <c r="H40" s="190">
        <v>491</v>
      </c>
      <c r="I40" s="190">
        <v>47</v>
      </c>
      <c r="J40" s="190">
        <v>0</v>
      </c>
      <c r="K40" s="190">
        <v>47</v>
      </c>
      <c r="L40" s="190">
        <v>39</v>
      </c>
      <c r="M40" s="190">
        <v>22</v>
      </c>
      <c r="N40" s="190">
        <v>497</v>
      </c>
      <c r="O40" s="190">
        <v>66</v>
      </c>
      <c r="P40" s="190">
        <v>4</v>
      </c>
      <c r="Q40" s="190">
        <v>70</v>
      </c>
      <c r="R40" s="190">
        <v>59</v>
      </c>
      <c r="S40" s="190">
        <v>12</v>
      </c>
      <c r="T40" s="190">
        <v>12</v>
      </c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>
        <f t="shared" si="3"/>
        <v>22</v>
      </c>
      <c r="AJ40" s="190">
        <f t="shared" si="4"/>
        <v>497</v>
      </c>
      <c r="AK40" s="190">
        <f t="shared" si="5"/>
        <v>82</v>
      </c>
      <c r="AL40" s="190">
        <f t="shared" si="6"/>
        <v>59</v>
      </c>
      <c r="AM40" s="5">
        <f t="shared" si="7"/>
        <v>1</v>
      </c>
      <c r="AN40" s="422" t="s">
        <v>401</v>
      </c>
      <c r="AO40" s="432" t="s">
        <v>1081</v>
      </c>
      <c r="AP40" s="422" t="s">
        <v>33</v>
      </c>
      <c r="AQ40" s="210">
        <v>37609.901280938335</v>
      </c>
      <c r="AR40" s="423">
        <v>478</v>
      </c>
      <c r="AS40" s="423">
        <v>23</v>
      </c>
      <c r="AT40" s="390">
        <v>464</v>
      </c>
      <c r="AU40" s="390">
        <v>22</v>
      </c>
      <c r="AV40" s="424">
        <v>14</v>
      </c>
      <c r="AW40" s="424">
        <v>1</v>
      </c>
      <c r="AX40" s="424">
        <f t="shared" si="8"/>
        <v>19</v>
      </c>
      <c r="AY40" s="424">
        <f t="shared" si="9"/>
        <v>-1</v>
      </c>
      <c r="AZ40" s="210">
        <v>37684.56605897113</v>
      </c>
      <c r="BA40" s="210">
        <v>27811.838556725423</v>
      </c>
      <c r="BB40" s="190"/>
      <c r="BC40" s="190"/>
      <c r="BD40" s="190">
        <f t="shared" si="10"/>
        <v>1</v>
      </c>
      <c r="BE40" s="192" t="s">
        <v>33</v>
      </c>
      <c r="BF40" s="192" t="s">
        <v>33</v>
      </c>
      <c r="BG40" s="192" t="s">
        <v>1404</v>
      </c>
      <c r="BH40" s="192" t="s">
        <v>401</v>
      </c>
      <c r="BI40" s="192" t="s">
        <v>1405</v>
      </c>
      <c r="BJ40" s="193">
        <v>0</v>
      </c>
      <c r="BK40" s="193">
        <v>0</v>
      </c>
      <c r="BL40" s="193">
        <v>0</v>
      </c>
      <c r="BM40" s="193">
        <v>0</v>
      </c>
      <c r="BN40" s="193">
        <v>0</v>
      </c>
      <c r="BO40" s="193">
        <v>0</v>
      </c>
      <c r="BP40" s="194">
        <v>0</v>
      </c>
      <c r="BQ40" s="194">
        <v>0</v>
      </c>
      <c r="BR40" s="194">
        <v>0</v>
      </c>
      <c r="BS40" s="194">
        <v>0</v>
      </c>
      <c r="BT40" s="194">
        <v>0</v>
      </c>
      <c r="BU40" s="194">
        <v>0</v>
      </c>
      <c r="BV40" s="194">
        <v>0</v>
      </c>
      <c r="BW40" s="194">
        <v>0</v>
      </c>
      <c r="BX40" s="195">
        <v>0</v>
      </c>
      <c r="BY40" s="195">
        <v>0</v>
      </c>
      <c r="BZ40" s="195">
        <v>0</v>
      </c>
      <c r="CA40" s="195">
        <v>0</v>
      </c>
      <c r="CB40" s="195">
        <v>0</v>
      </c>
      <c r="CC40" s="195">
        <v>0</v>
      </c>
      <c r="CD40" s="195">
        <v>0</v>
      </c>
      <c r="CE40" s="195">
        <v>0</v>
      </c>
      <c r="CF40" s="196">
        <v>528</v>
      </c>
      <c r="CG40" s="196">
        <v>6</v>
      </c>
      <c r="CH40" s="196">
        <v>23</v>
      </c>
      <c r="CI40" s="196">
        <v>57</v>
      </c>
      <c r="CJ40" s="196">
        <v>3</v>
      </c>
      <c r="CK40" s="196">
        <v>60</v>
      </c>
      <c r="CL40" s="197">
        <v>528</v>
      </c>
      <c r="CM40" s="197">
        <v>6</v>
      </c>
      <c r="CN40" s="197">
        <v>23</v>
      </c>
      <c r="CO40" s="198">
        <v>57</v>
      </c>
      <c r="CP40" s="198">
        <v>3</v>
      </c>
      <c r="CQ40" s="198">
        <v>0</v>
      </c>
      <c r="CR40" s="198">
        <v>0</v>
      </c>
      <c r="CS40" s="197">
        <v>60</v>
      </c>
      <c r="CT40" s="200"/>
      <c r="CU40" s="200"/>
      <c r="CV40" s="200"/>
      <c r="CW40" s="200"/>
      <c r="CX40" s="200"/>
      <c r="CY40" s="200">
        <v>528</v>
      </c>
      <c r="CZ40" s="200"/>
      <c r="DA40" s="200"/>
      <c r="DB40" s="200"/>
      <c r="DC40" s="200">
        <v>23</v>
      </c>
      <c r="DD40" s="200">
        <v>528</v>
      </c>
      <c r="DE40" s="200">
        <v>23</v>
      </c>
      <c r="DF40" s="200">
        <v>1</v>
      </c>
      <c r="DG40" s="200">
        <v>1</v>
      </c>
      <c r="DH40" s="201">
        <v>7749.004639691716</v>
      </c>
      <c r="DI40" s="201">
        <v>10873.808979310345</v>
      </c>
      <c r="DJ40" s="202">
        <v>18622.81361900206</v>
      </c>
      <c r="DK40" s="200">
        <v>1</v>
      </c>
      <c r="DL40" s="200">
        <v>1</v>
      </c>
      <c r="DM40" s="200">
        <v>1</v>
      </c>
      <c r="DN40" s="200" t="s">
        <v>1194</v>
      </c>
      <c r="DO40" s="425">
        <f t="shared" si="11"/>
        <v>31</v>
      </c>
      <c r="DP40" s="425">
        <f t="shared" si="12"/>
        <v>1</v>
      </c>
      <c r="DQ40" s="426">
        <f>(BA40+DO40*Foglio1!$L$20+superiore!DP40*Foglio1!$I$20)*(1-Foglio1!$L$28)</f>
        <v>21592.268533126728</v>
      </c>
    </row>
    <row r="41" spans="1:121" ht="27" customHeight="1">
      <c r="A41" s="416">
        <v>36</v>
      </c>
      <c r="B41" s="417" t="str">
        <f t="shared" si="17"/>
        <v>TD</v>
      </c>
      <c r="C41" s="417" t="s">
        <v>135</v>
      </c>
      <c r="D41" s="418" t="s">
        <v>402</v>
      </c>
      <c r="E41" s="419" t="s">
        <v>773</v>
      </c>
      <c r="F41" s="417" t="s">
        <v>143</v>
      </c>
      <c r="G41" s="190">
        <v>35</v>
      </c>
      <c r="H41" s="190">
        <v>796</v>
      </c>
      <c r="I41" s="190">
        <v>67</v>
      </c>
      <c r="J41" s="190">
        <v>0</v>
      </c>
      <c r="K41" s="190">
        <v>67</v>
      </c>
      <c r="L41" s="190">
        <v>22</v>
      </c>
      <c r="M41" s="190">
        <v>36</v>
      </c>
      <c r="N41" s="190">
        <v>804</v>
      </c>
      <c r="O41" s="190">
        <v>80</v>
      </c>
      <c r="P41" s="190">
        <v>1</v>
      </c>
      <c r="Q41" s="190">
        <v>81</v>
      </c>
      <c r="R41" s="190">
        <v>26</v>
      </c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>
        <f t="shared" si="3"/>
        <v>36</v>
      </c>
      <c r="AJ41" s="190">
        <f t="shared" si="4"/>
        <v>804</v>
      </c>
      <c r="AK41" s="190">
        <f t="shared" si="5"/>
        <v>81</v>
      </c>
      <c r="AL41" s="190">
        <f t="shared" si="6"/>
        <v>26</v>
      </c>
      <c r="AM41" s="5">
        <f t="shared" si="7"/>
        <v>1</v>
      </c>
      <c r="AN41" s="422" t="s">
        <v>402</v>
      </c>
      <c r="AO41" s="432" t="s">
        <v>1082</v>
      </c>
      <c r="AP41" s="422" t="s">
        <v>33</v>
      </c>
      <c r="AQ41" s="210">
        <v>53777.161644849446</v>
      </c>
      <c r="AR41" s="423">
        <v>778</v>
      </c>
      <c r="AS41" s="423">
        <v>36</v>
      </c>
      <c r="AT41" s="390">
        <v>821</v>
      </c>
      <c r="AU41" s="390">
        <v>41</v>
      </c>
      <c r="AV41" s="424">
        <v>-43</v>
      </c>
      <c r="AW41" s="424">
        <v>-5</v>
      </c>
      <c r="AX41" s="424">
        <f t="shared" si="8"/>
        <v>26</v>
      </c>
      <c r="AY41" s="424">
        <f t="shared" si="9"/>
        <v>0</v>
      </c>
      <c r="AZ41" s="210">
        <v>50936.3849457282</v>
      </c>
      <c r="BA41" s="210">
        <v>38081.59757729202</v>
      </c>
      <c r="BB41" s="190"/>
      <c r="BC41" s="190"/>
      <c r="BD41" s="190">
        <f t="shared" si="10"/>
        <v>1</v>
      </c>
      <c r="BE41" s="192" t="s">
        <v>33</v>
      </c>
      <c r="BF41" s="192" t="s">
        <v>33</v>
      </c>
      <c r="BG41" s="192" t="s">
        <v>1205</v>
      </c>
      <c r="BH41" s="192" t="s">
        <v>402</v>
      </c>
      <c r="BI41" s="192" t="s">
        <v>1406</v>
      </c>
      <c r="BJ41" s="193">
        <v>0</v>
      </c>
      <c r="BK41" s="193">
        <v>0</v>
      </c>
      <c r="BL41" s="193">
        <v>0</v>
      </c>
      <c r="BM41" s="193">
        <v>0</v>
      </c>
      <c r="BN41" s="193">
        <v>0</v>
      </c>
      <c r="BO41" s="193">
        <v>0</v>
      </c>
      <c r="BP41" s="194">
        <v>0</v>
      </c>
      <c r="BQ41" s="194">
        <v>0</v>
      </c>
      <c r="BR41" s="194">
        <v>0</v>
      </c>
      <c r="BS41" s="194">
        <v>0</v>
      </c>
      <c r="BT41" s="194">
        <v>0</v>
      </c>
      <c r="BU41" s="194">
        <v>0</v>
      </c>
      <c r="BV41" s="194">
        <v>0</v>
      </c>
      <c r="BW41" s="194">
        <v>0</v>
      </c>
      <c r="BX41" s="195">
        <v>0</v>
      </c>
      <c r="BY41" s="195">
        <v>0</v>
      </c>
      <c r="BZ41" s="195">
        <v>0</v>
      </c>
      <c r="CA41" s="195">
        <v>0</v>
      </c>
      <c r="CB41" s="195">
        <v>0</v>
      </c>
      <c r="CC41" s="195">
        <v>0</v>
      </c>
      <c r="CD41" s="195">
        <v>0</v>
      </c>
      <c r="CE41" s="195">
        <v>0</v>
      </c>
      <c r="CF41" s="196">
        <v>785</v>
      </c>
      <c r="CG41" s="196">
        <v>1</v>
      </c>
      <c r="CH41" s="196">
        <v>36</v>
      </c>
      <c r="CI41" s="196">
        <v>64</v>
      </c>
      <c r="CJ41" s="196">
        <v>1</v>
      </c>
      <c r="CK41" s="196">
        <v>65</v>
      </c>
      <c r="CL41" s="197">
        <v>785</v>
      </c>
      <c r="CM41" s="197">
        <v>1</v>
      </c>
      <c r="CN41" s="197">
        <v>36</v>
      </c>
      <c r="CO41" s="198">
        <v>64</v>
      </c>
      <c r="CP41" s="198">
        <v>1</v>
      </c>
      <c r="CQ41" s="198">
        <v>0</v>
      </c>
      <c r="CR41" s="198">
        <v>0</v>
      </c>
      <c r="CS41" s="197">
        <v>65</v>
      </c>
      <c r="CT41" s="200"/>
      <c r="CU41" s="200"/>
      <c r="CV41" s="200"/>
      <c r="CW41" s="200"/>
      <c r="CX41" s="200"/>
      <c r="CY41" s="200">
        <v>785</v>
      </c>
      <c r="CZ41" s="200"/>
      <c r="DA41" s="200"/>
      <c r="DB41" s="200"/>
      <c r="DC41" s="200">
        <v>36</v>
      </c>
      <c r="DD41" s="200">
        <v>785</v>
      </c>
      <c r="DE41" s="200">
        <v>36</v>
      </c>
      <c r="DF41" s="200">
        <v>1</v>
      </c>
      <c r="DG41" s="200">
        <v>1</v>
      </c>
      <c r="DH41" s="201">
        <v>11520.773943481056</v>
      </c>
      <c r="DI41" s="201">
        <v>17019.87492413793</v>
      </c>
      <c r="DJ41" s="202">
        <v>28540.648867618984</v>
      </c>
      <c r="DK41" s="200">
        <v>1</v>
      </c>
      <c r="DL41" s="200">
        <v>1</v>
      </c>
      <c r="DM41" s="200">
        <v>1</v>
      </c>
      <c r="DN41" s="200" t="s">
        <v>1194</v>
      </c>
      <c r="DO41" s="425">
        <f t="shared" si="11"/>
        <v>-19</v>
      </c>
      <c r="DP41" s="425">
        <f t="shared" si="12"/>
        <v>0</v>
      </c>
      <c r="DQ41" s="426">
        <f>(BA41+DO41*Foglio1!$L$20+superiore!DP41*Foglio1!$I$20)*(1-Foglio1!$L$28)</f>
        <v>28658.65880742022</v>
      </c>
    </row>
    <row r="42" spans="1:121" ht="27" customHeight="1">
      <c r="A42" s="416">
        <v>37</v>
      </c>
      <c r="B42" s="417" t="str">
        <f t="shared" si="17"/>
        <v>TE</v>
      </c>
      <c r="C42" s="417" t="s">
        <v>135</v>
      </c>
      <c r="D42" s="418" t="s">
        <v>403</v>
      </c>
      <c r="E42" s="419" t="s">
        <v>774</v>
      </c>
      <c r="F42" s="417" t="s">
        <v>143</v>
      </c>
      <c r="G42" s="190">
        <v>26</v>
      </c>
      <c r="H42" s="190">
        <v>605</v>
      </c>
      <c r="I42" s="190">
        <v>53</v>
      </c>
      <c r="J42" s="190">
        <v>0</v>
      </c>
      <c r="K42" s="190">
        <v>53</v>
      </c>
      <c r="L42" s="190">
        <v>16</v>
      </c>
      <c r="M42" s="190">
        <v>26</v>
      </c>
      <c r="N42" s="190">
        <v>587</v>
      </c>
      <c r="O42" s="190">
        <v>72</v>
      </c>
      <c r="P42" s="190">
        <v>1</v>
      </c>
      <c r="Q42" s="190">
        <v>73</v>
      </c>
      <c r="R42" s="190">
        <v>24</v>
      </c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>
        <f t="shared" si="3"/>
        <v>26</v>
      </c>
      <c r="AJ42" s="190">
        <f t="shared" si="4"/>
        <v>587</v>
      </c>
      <c r="AK42" s="190">
        <f t="shared" si="5"/>
        <v>73</v>
      </c>
      <c r="AL42" s="190">
        <f t="shared" si="6"/>
        <v>24</v>
      </c>
      <c r="AM42" s="5">
        <f t="shared" si="7"/>
        <v>1</v>
      </c>
      <c r="AN42" s="422" t="s">
        <v>403</v>
      </c>
      <c r="AO42" s="432" t="s">
        <v>1085</v>
      </c>
      <c r="AP42" s="422" t="s">
        <v>33</v>
      </c>
      <c r="AQ42" s="210">
        <v>39291.55346102465</v>
      </c>
      <c r="AR42" s="423">
        <v>612</v>
      </c>
      <c r="AS42" s="423">
        <v>26</v>
      </c>
      <c r="AT42" s="390">
        <v>562</v>
      </c>
      <c r="AU42" s="390">
        <v>26</v>
      </c>
      <c r="AV42" s="424">
        <v>50</v>
      </c>
      <c r="AW42" s="424">
        <v>0</v>
      </c>
      <c r="AX42" s="424">
        <f t="shared" si="8"/>
        <v>-25</v>
      </c>
      <c r="AY42" s="424">
        <f t="shared" si="9"/>
        <v>0</v>
      </c>
      <c r="AZ42" s="210">
        <v>39404.91520544405</v>
      </c>
      <c r="BA42" s="210">
        <v>28955.000139646032</v>
      </c>
      <c r="BB42" s="190"/>
      <c r="BC42" s="190"/>
      <c r="BD42" s="190">
        <f t="shared" si="10"/>
        <v>1</v>
      </c>
      <c r="BE42" s="192" t="s">
        <v>33</v>
      </c>
      <c r="BF42" s="192" t="s">
        <v>33</v>
      </c>
      <c r="BG42" s="192" t="s">
        <v>1231</v>
      </c>
      <c r="BH42" s="192" t="s">
        <v>403</v>
      </c>
      <c r="BI42" s="192" t="s">
        <v>1407</v>
      </c>
      <c r="BJ42" s="193">
        <v>0</v>
      </c>
      <c r="BK42" s="193">
        <v>0</v>
      </c>
      <c r="BL42" s="193">
        <v>0</v>
      </c>
      <c r="BM42" s="193">
        <v>0</v>
      </c>
      <c r="BN42" s="193">
        <v>0</v>
      </c>
      <c r="BO42" s="193">
        <v>0</v>
      </c>
      <c r="BP42" s="194">
        <v>0</v>
      </c>
      <c r="BQ42" s="194">
        <v>0</v>
      </c>
      <c r="BR42" s="194">
        <v>0</v>
      </c>
      <c r="BS42" s="194">
        <v>0</v>
      </c>
      <c r="BT42" s="194">
        <v>0</v>
      </c>
      <c r="BU42" s="194">
        <v>0</v>
      </c>
      <c r="BV42" s="194">
        <v>0</v>
      </c>
      <c r="BW42" s="194">
        <v>0</v>
      </c>
      <c r="BX42" s="195">
        <v>0</v>
      </c>
      <c r="BY42" s="195">
        <v>0</v>
      </c>
      <c r="BZ42" s="195">
        <v>0</v>
      </c>
      <c r="CA42" s="195">
        <v>0</v>
      </c>
      <c r="CB42" s="195">
        <v>0</v>
      </c>
      <c r="CC42" s="195">
        <v>0</v>
      </c>
      <c r="CD42" s="195">
        <v>0</v>
      </c>
      <c r="CE42" s="195">
        <v>0</v>
      </c>
      <c r="CF42" s="196">
        <v>555</v>
      </c>
      <c r="CG42" s="196">
        <v>2</v>
      </c>
      <c r="CH42" s="196">
        <v>24</v>
      </c>
      <c r="CI42" s="196">
        <v>55</v>
      </c>
      <c r="CJ42" s="196">
        <v>1</v>
      </c>
      <c r="CK42" s="196">
        <v>56</v>
      </c>
      <c r="CL42" s="197">
        <v>555</v>
      </c>
      <c r="CM42" s="197">
        <v>2</v>
      </c>
      <c r="CN42" s="197">
        <v>24</v>
      </c>
      <c r="CO42" s="198">
        <v>55</v>
      </c>
      <c r="CP42" s="198">
        <v>1</v>
      </c>
      <c r="CQ42" s="198">
        <v>0</v>
      </c>
      <c r="CR42" s="198">
        <v>0</v>
      </c>
      <c r="CS42" s="197">
        <v>56</v>
      </c>
      <c r="CT42" s="200"/>
      <c r="CU42" s="200"/>
      <c r="CV42" s="200"/>
      <c r="CW42" s="200"/>
      <c r="CX42" s="200"/>
      <c r="CY42" s="200">
        <v>555</v>
      </c>
      <c r="CZ42" s="200"/>
      <c r="DA42" s="200"/>
      <c r="DB42" s="200"/>
      <c r="DC42" s="200">
        <v>24</v>
      </c>
      <c r="DD42" s="200">
        <v>555</v>
      </c>
      <c r="DE42" s="200">
        <v>24</v>
      </c>
      <c r="DF42" s="200">
        <v>1</v>
      </c>
      <c r="DG42" s="200">
        <v>1</v>
      </c>
      <c r="DH42" s="201">
        <v>8145.26055876686</v>
      </c>
      <c r="DI42" s="201">
        <v>11346.58328275862</v>
      </c>
      <c r="DJ42" s="202">
        <v>19491.84384152548</v>
      </c>
      <c r="DK42" s="200">
        <v>1</v>
      </c>
      <c r="DL42" s="200">
        <v>1</v>
      </c>
      <c r="DM42" s="200">
        <v>1</v>
      </c>
      <c r="DN42" s="200" t="s">
        <v>1194</v>
      </c>
      <c r="DO42" s="425">
        <f t="shared" si="11"/>
        <v>-32</v>
      </c>
      <c r="DP42" s="425">
        <f t="shared" si="12"/>
        <v>-2</v>
      </c>
      <c r="DQ42" s="426">
        <f>(BA42+DO42*Foglio1!$L$20+superiore!DP42*Foglio1!$I$20)*(1-Foglio1!$L$28)</f>
        <v>21088.134526108355</v>
      </c>
    </row>
    <row r="43" spans="1:121" ht="27.75" customHeight="1">
      <c r="A43" s="416">
        <v>38</v>
      </c>
      <c r="B43" s="417" t="str">
        <f t="shared" si="17"/>
        <v>TF</v>
      </c>
      <c r="C43" s="417" t="s">
        <v>135</v>
      </c>
      <c r="D43" s="418" t="s">
        <v>404</v>
      </c>
      <c r="E43" s="419" t="s">
        <v>775</v>
      </c>
      <c r="F43" s="417" t="s">
        <v>143</v>
      </c>
      <c r="G43" s="190">
        <v>52</v>
      </c>
      <c r="H43" s="190">
        <v>1131</v>
      </c>
      <c r="I43" s="190">
        <v>126</v>
      </c>
      <c r="J43" s="190">
        <v>0</v>
      </c>
      <c r="K43" s="190">
        <v>126</v>
      </c>
      <c r="L43" s="190">
        <v>45</v>
      </c>
      <c r="M43" s="190">
        <v>51</v>
      </c>
      <c r="N43" s="190">
        <v>1111</v>
      </c>
      <c r="O43" s="190">
        <v>145</v>
      </c>
      <c r="P43" s="190">
        <v>4</v>
      </c>
      <c r="Q43" s="190">
        <v>149</v>
      </c>
      <c r="R43" s="190">
        <v>57</v>
      </c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90"/>
      <c r="AE43" s="190"/>
      <c r="AF43" s="190"/>
      <c r="AG43" s="190"/>
      <c r="AH43" s="190"/>
      <c r="AI43" s="190">
        <f t="shared" si="3"/>
        <v>51</v>
      </c>
      <c r="AJ43" s="190">
        <f t="shared" si="4"/>
        <v>1111</v>
      </c>
      <c r="AK43" s="190">
        <f t="shared" si="5"/>
        <v>149</v>
      </c>
      <c r="AL43" s="190">
        <f t="shared" si="6"/>
        <v>57</v>
      </c>
      <c r="AM43" s="5">
        <f t="shared" si="7"/>
        <v>1</v>
      </c>
      <c r="AN43" s="422" t="s">
        <v>404</v>
      </c>
      <c r="AO43" s="432" t="s">
        <v>1087</v>
      </c>
      <c r="AP43" s="422" t="s">
        <v>33</v>
      </c>
      <c r="AQ43" s="210">
        <v>82433.57569533373</v>
      </c>
      <c r="AR43" s="423">
        <v>1126</v>
      </c>
      <c r="AS43" s="423">
        <v>51</v>
      </c>
      <c r="AT43" s="390">
        <v>1190</v>
      </c>
      <c r="AU43" s="390">
        <v>54</v>
      </c>
      <c r="AV43" s="424">
        <v>-64</v>
      </c>
      <c r="AW43" s="424">
        <v>-3</v>
      </c>
      <c r="AX43" s="424">
        <f t="shared" si="8"/>
        <v>-15</v>
      </c>
      <c r="AY43" s="424">
        <f t="shared" si="9"/>
        <v>0</v>
      </c>
      <c r="AZ43" s="210">
        <v>79723.39266148313</v>
      </c>
      <c r="BA43" s="210">
        <v>58979.817481014245</v>
      </c>
      <c r="BB43" s="190"/>
      <c r="BC43" s="190"/>
      <c r="BD43" s="190">
        <f t="shared" si="10"/>
        <v>1</v>
      </c>
      <c r="BE43" s="192" t="s">
        <v>33</v>
      </c>
      <c r="BF43" s="192" t="s">
        <v>33</v>
      </c>
      <c r="BG43" s="192" t="s">
        <v>1207</v>
      </c>
      <c r="BH43" s="192" t="s">
        <v>404</v>
      </c>
      <c r="BI43" s="192" t="s">
        <v>1408</v>
      </c>
      <c r="BJ43" s="193">
        <v>0</v>
      </c>
      <c r="BK43" s="193">
        <v>0</v>
      </c>
      <c r="BL43" s="193">
        <v>0</v>
      </c>
      <c r="BM43" s="193">
        <v>0</v>
      </c>
      <c r="BN43" s="193">
        <v>0</v>
      </c>
      <c r="BO43" s="193">
        <v>0</v>
      </c>
      <c r="BP43" s="194">
        <v>0</v>
      </c>
      <c r="BQ43" s="194">
        <v>0</v>
      </c>
      <c r="BR43" s="194">
        <v>0</v>
      </c>
      <c r="BS43" s="194">
        <v>0</v>
      </c>
      <c r="BT43" s="194">
        <v>0</v>
      </c>
      <c r="BU43" s="194">
        <v>0</v>
      </c>
      <c r="BV43" s="194">
        <v>0</v>
      </c>
      <c r="BW43" s="194">
        <v>0</v>
      </c>
      <c r="BX43" s="195">
        <v>0</v>
      </c>
      <c r="BY43" s="195">
        <v>0</v>
      </c>
      <c r="BZ43" s="195">
        <v>0</v>
      </c>
      <c r="CA43" s="195">
        <v>0</v>
      </c>
      <c r="CB43" s="195">
        <v>0</v>
      </c>
      <c r="CC43" s="195">
        <v>0</v>
      </c>
      <c r="CD43" s="195">
        <v>0</v>
      </c>
      <c r="CE43" s="195">
        <v>0</v>
      </c>
      <c r="CF43" s="196">
        <v>1034</v>
      </c>
      <c r="CG43" s="196">
        <v>5</v>
      </c>
      <c r="CH43" s="196">
        <v>47</v>
      </c>
      <c r="CI43" s="196">
        <v>118</v>
      </c>
      <c r="CJ43" s="196">
        <v>4</v>
      </c>
      <c r="CK43" s="196">
        <v>122</v>
      </c>
      <c r="CL43" s="197">
        <v>1034</v>
      </c>
      <c r="CM43" s="197">
        <v>5</v>
      </c>
      <c r="CN43" s="197">
        <v>47</v>
      </c>
      <c r="CO43" s="198">
        <v>118</v>
      </c>
      <c r="CP43" s="198">
        <v>4</v>
      </c>
      <c r="CQ43" s="198">
        <v>0</v>
      </c>
      <c r="CR43" s="198">
        <v>0</v>
      </c>
      <c r="CS43" s="197">
        <v>122</v>
      </c>
      <c r="CT43" s="200"/>
      <c r="CU43" s="200"/>
      <c r="CV43" s="200"/>
      <c r="CW43" s="200"/>
      <c r="CX43" s="200"/>
      <c r="CY43" s="200">
        <v>1034</v>
      </c>
      <c r="CZ43" s="200"/>
      <c r="DA43" s="200"/>
      <c r="DB43" s="200"/>
      <c r="DC43" s="200">
        <v>47</v>
      </c>
      <c r="DD43" s="200">
        <v>1034</v>
      </c>
      <c r="DE43" s="200">
        <v>47</v>
      </c>
      <c r="DF43" s="200">
        <v>1</v>
      </c>
      <c r="DG43" s="200">
        <v>1</v>
      </c>
      <c r="DH43" s="201">
        <v>15175.134086062944</v>
      </c>
      <c r="DI43" s="201">
        <v>22220.392262068966</v>
      </c>
      <c r="DJ43" s="202">
        <v>37395.52634813191</v>
      </c>
      <c r="DK43" s="200">
        <v>1</v>
      </c>
      <c r="DL43" s="200">
        <v>1</v>
      </c>
      <c r="DM43" s="200">
        <v>1</v>
      </c>
      <c r="DN43" s="200" t="s">
        <v>1194</v>
      </c>
      <c r="DO43" s="425">
        <f t="shared" si="11"/>
        <v>-77</v>
      </c>
      <c r="DP43" s="425">
        <f t="shared" si="12"/>
        <v>-4</v>
      </c>
      <c r="DQ43" s="426">
        <f>(BA43+DO43*Foglio1!$L$20+superiore!DP43*Foglio1!$I$20)*(1-Foglio1!$L$28)</f>
        <v>42873.93647741555</v>
      </c>
    </row>
    <row r="44" spans="1:121" ht="24.75" customHeight="1">
      <c r="A44" s="416">
        <v>39</v>
      </c>
      <c r="B44" s="417" t="str">
        <f t="shared" si="17"/>
        <v>IS</v>
      </c>
      <c r="C44" s="417" t="s">
        <v>135</v>
      </c>
      <c r="D44" s="418" t="s">
        <v>405</v>
      </c>
      <c r="E44" s="419" t="s">
        <v>776</v>
      </c>
      <c r="F44" s="417" t="s">
        <v>159</v>
      </c>
      <c r="G44" s="190">
        <v>27</v>
      </c>
      <c r="H44" s="190">
        <v>612</v>
      </c>
      <c r="I44" s="190">
        <v>58</v>
      </c>
      <c r="J44" s="190">
        <v>0</v>
      </c>
      <c r="K44" s="190">
        <v>58</v>
      </c>
      <c r="L44" s="190">
        <v>22</v>
      </c>
      <c r="M44" s="190">
        <v>28</v>
      </c>
      <c r="N44" s="190">
        <v>557</v>
      </c>
      <c r="O44" s="190">
        <v>77</v>
      </c>
      <c r="P44" s="190">
        <v>5</v>
      </c>
      <c r="Q44" s="190">
        <v>82</v>
      </c>
      <c r="R44" s="190">
        <v>26</v>
      </c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>
        <f t="shared" si="3"/>
        <v>28</v>
      </c>
      <c r="AJ44" s="190">
        <f t="shared" si="4"/>
        <v>557</v>
      </c>
      <c r="AK44" s="190">
        <f t="shared" si="5"/>
        <v>82</v>
      </c>
      <c r="AL44" s="190">
        <f t="shared" si="6"/>
        <v>26</v>
      </c>
      <c r="AM44" s="5">
        <f t="shared" si="7"/>
        <v>1</v>
      </c>
      <c r="AN44" s="422" t="s">
        <v>405</v>
      </c>
      <c r="AO44" s="432" t="s">
        <v>1066</v>
      </c>
      <c r="AP44" s="422" t="s">
        <v>559</v>
      </c>
      <c r="AQ44" s="210">
        <v>48898.48690589988</v>
      </c>
      <c r="AR44" s="423">
        <v>562</v>
      </c>
      <c r="AS44" s="423">
        <v>26</v>
      </c>
      <c r="AT44" s="390">
        <v>553</v>
      </c>
      <c r="AU44" s="390">
        <v>29</v>
      </c>
      <c r="AV44" s="424">
        <v>9</v>
      </c>
      <c r="AW44" s="424">
        <v>-3</v>
      </c>
      <c r="AX44" s="424">
        <f t="shared" si="8"/>
        <v>-5</v>
      </c>
      <c r="AY44" s="424">
        <f t="shared" si="9"/>
        <v>2</v>
      </c>
      <c r="AZ44" s="210">
        <v>47395.735104250954</v>
      </c>
      <c r="BA44" s="210">
        <v>35826.821247309534</v>
      </c>
      <c r="BB44" s="190"/>
      <c r="BC44" s="190"/>
      <c r="BD44" s="190">
        <f t="shared" si="10"/>
        <v>1</v>
      </c>
      <c r="BE44" s="192" t="s">
        <v>33</v>
      </c>
      <c r="BF44" s="192" t="s">
        <v>559</v>
      </c>
      <c r="BG44" s="192" t="s">
        <v>440</v>
      </c>
      <c r="BH44" s="192" t="s">
        <v>405</v>
      </c>
      <c r="BI44" s="192" t="s">
        <v>1409</v>
      </c>
      <c r="BJ44" s="193">
        <v>0</v>
      </c>
      <c r="BK44" s="193">
        <v>0</v>
      </c>
      <c r="BL44" s="193">
        <v>0</v>
      </c>
      <c r="BM44" s="193">
        <v>0</v>
      </c>
      <c r="BN44" s="193">
        <v>0</v>
      </c>
      <c r="BO44" s="193">
        <v>0</v>
      </c>
      <c r="BP44" s="194">
        <v>0</v>
      </c>
      <c r="BQ44" s="194">
        <v>0</v>
      </c>
      <c r="BR44" s="194">
        <v>0</v>
      </c>
      <c r="BS44" s="194">
        <v>0</v>
      </c>
      <c r="BT44" s="194">
        <v>0</v>
      </c>
      <c r="BU44" s="194">
        <v>0</v>
      </c>
      <c r="BV44" s="194">
        <v>0</v>
      </c>
      <c r="BW44" s="194">
        <v>0</v>
      </c>
      <c r="BX44" s="195">
        <v>0</v>
      </c>
      <c r="BY44" s="195">
        <v>0</v>
      </c>
      <c r="BZ44" s="195">
        <v>0</v>
      </c>
      <c r="CA44" s="195">
        <v>0</v>
      </c>
      <c r="CB44" s="195">
        <v>0</v>
      </c>
      <c r="CC44" s="195">
        <v>0</v>
      </c>
      <c r="CD44" s="195">
        <v>0</v>
      </c>
      <c r="CE44" s="195">
        <v>0</v>
      </c>
      <c r="CF44" s="196">
        <v>595</v>
      </c>
      <c r="CG44" s="196">
        <v>15</v>
      </c>
      <c r="CH44" s="196">
        <v>29</v>
      </c>
      <c r="CI44" s="196">
        <v>66</v>
      </c>
      <c r="CJ44" s="196">
        <v>8</v>
      </c>
      <c r="CK44" s="196">
        <v>74</v>
      </c>
      <c r="CL44" s="197">
        <v>595</v>
      </c>
      <c r="CM44" s="197">
        <v>15</v>
      </c>
      <c r="CN44" s="197">
        <v>29</v>
      </c>
      <c r="CO44" s="198">
        <v>66</v>
      </c>
      <c r="CP44" s="198">
        <v>8</v>
      </c>
      <c r="CQ44" s="198">
        <v>0</v>
      </c>
      <c r="CR44" s="198">
        <v>0</v>
      </c>
      <c r="CS44" s="197">
        <v>74</v>
      </c>
      <c r="CT44" s="200"/>
      <c r="CU44" s="200"/>
      <c r="CV44" s="200"/>
      <c r="CW44" s="200"/>
      <c r="CX44" s="200">
        <v>595</v>
      </c>
      <c r="CY44" s="200"/>
      <c r="CZ44" s="200"/>
      <c r="DA44" s="200"/>
      <c r="DB44" s="200">
        <v>29</v>
      </c>
      <c r="DC44" s="200"/>
      <c r="DD44" s="200">
        <v>595</v>
      </c>
      <c r="DE44" s="200">
        <v>29</v>
      </c>
      <c r="DF44" s="200">
        <v>1</v>
      </c>
      <c r="DG44" s="200">
        <v>1</v>
      </c>
      <c r="DH44" s="201">
        <v>12109.192206982543</v>
      </c>
      <c r="DI44" s="201">
        <v>17423.45263803681</v>
      </c>
      <c r="DJ44" s="202">
        <v>29532.644845019357</v>
      </c>
      <c r="DK44" s="200">
        <v>1</v>
      </c>
      <c r="DL44" s="200">
        <v>1</v>
      </c>
      <c r="DM44" s="200" t="s">
        <v>1194</v>
      </c>
      <c r="DN44" s="200">
        <v>1</v>
      </c>
      <c r="DO44" s="425">
        <f t="shared" si="11"/>
        <v>38</v>
      </c>
      <c r="DP44" s="425">
        <f t="shared" si="12"/>
        <v>1</v>
      </c>
      <c r="DQ44" s="426">
        <f>(BA44+DO44*Foglio1!$L$20+superiore!DP44*Foglio1!$I$20)*(1-Foglio1!$L$28)</f>
        <v>27718.805968566903</v>
      </c>
    </row>
    <row r="45" spans="1:121" ht="24.75" customHeight="1">
      <c r="A45" s="416">
        <v>40</v>
      </c>
      <c r="B45" s="417" t="str">
        <f t="shared" si="17"/>
        <v>PC</v>
      </c>
      <c r="C45" s="417" t="s">
        <v>135</v>
      </c>
      <c r="D45" s="418" t="s">
        <v>406</v>
      </c>
      <c r="E45" s="419" t="s">
        <v>777</v>
      </c>
      <c r="F45" s="417" t="s">
        <v>159</v>
      </c>
      <c r="G45" s="190">
        <v>34</v>
      </c>
      <c r="H45" s="190">
        <v>753</v>
      </c>
      <c r="I45" s="190">
        <v>54</v>
      </c>
      <c r="J45" s="190">
        <v>0</v>
      </c>
      <c r="K45" s="190">
        <v>54</v>
      </c>
      <c r="L45" s="190">
        <v>18</v>
      </c>
      <c r="M45" s="190">
        <v>34</v>
      </c>
      <c r="N45" s="190">
        <v>751</v>
      </c>
      <c r="O45" s="190">
        <v>64</v>
      </c>
      <c r="P45" s="190">
        <v>3</v>
      </c>
      <c r="Q45" s="190">
        <v>67</v>
      </c>
      <c r="R45" s="190">
        <v>19</v>
      </c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>
        <f t="shared" si="3"/>
        <v>34</v>
      </c>
      <c r="AJ45" s="190">
        <f t="shared" si="4"/>
        <v>751</v>
      </c>
      <c r="AK45" s="190">
        <f t="shared" si="5"/>
        <v>67</v>
      </c>
      <c r="AL45" s="190">
        <f t="shared" si="6"/>
        <v>19</v>
      </c>
      <c r="AM45" s="5">
        <f t="shared" si="7"/>
        <v>1</v>
      </c>
      <c r="AN45" s="422" t="s">
        <v>406</v>
      </c>
      <c r="AO45" s="432" t="s">
        <v>1072</v>
      </c>
      <c r="AP45" s="422" t="s">
        <v>559</v>
      </c>
      <c r="AQ45" s="210">
        <v>19761.24673243303</v>
      </c>
      <c r="AR45" s="423">
        <v>733</v>
      </c>
      <c r="AS45" s="423">
        <v>34</v>
      </c>
      <c r="AT45" s="390">
        <v>697</v>
      </c>
      <c r="AU45" s="390">
        <v>34</v>
      </c>
      <c r="AV45" s="424">
        <v>36</v>
      </c>
      <c r="AW45" s="424">
        <v>0</v>
      </c>
      <c r="AX45" s="424">
        <f t="shared" si="8"/>
        <v>18</v>
      </c>
      <c r="AY45" s="424">
        <f t="shared" si="9"/>
        <v>0</v>
      </c>
      <c r="AZ45" s="210">
        <v>19940.62457022634</v>
      </c>
      <c r="BA45" s="210">
        <v>14995.828352274406</v>
      </c>
      <c r="BB45" s="190"/>
      <c r="BC45" s="190"/>
      <c r="BD45" s="190">
        <f t="shared" si="10"/>
        <v>1</v>
      </c>
      <c r="BE45" s="192" t="s">
        <v>33</v>
      </c>
      <c r="BF45" s="192" t="s">
        <v>559</v>
      </c>
      <c r="BG45" s="192" t="s">
        <v>1196</v>
      </c>
      <c r="BH45" s="192" t="s">
        <v>406</v>
      </c>
      <c r="BI45" s="192" t="s">
        <v>1410</v>
      </c>
      <c r="BJ45" s="193">
        <v>0</v>
      </c>
      <c r="BK45" s="193">
        <v>0</v>
      </c>
      <c r="BL45" s="193">
        <v>0</v>
      </c>
      <c r="BM45" s="193">
        <v>0</v>
      </c>
      <c r="BN45" s="193">
        <v>0</v>
      </c>
      <c r="BO45" s="193">
        <v>0</v>
      </c>
      <c r="BP45" s="194">
        <v>0</v>
      </c>
      <c r="BQ45" s="194">
        <v>0</v>
      </c>
      <c r="BR45" s="194">
        <v>0</v>
      </c>
      <c r="BS45" s="194">
        <v>0</v>
      </c>
      <c r="BT45" s="194">
        <v>0</v>
      </c>
      <c r="BU45" s="194">
        <v>0</v>
      </c>
      <c r="BV45" s="194">
        <v>0</v>
      </c>
      <c r="BW45" s="194">
        <v>0</v>
      </c>
      <c r="BX45" s="195">
        <v>0</v>
      </c>
      <c r="BY45" s="195">
        <v>0</v>
      </c>
      <c r="BZ45" s="195">
        <v>0</v>
      </c>
      <c r="CA45" s="195">
        <v>0</v>
      </c>
      <c r="CB45" s="195">
        <v>0</v>
      </c>
      <c r="CC45" s="195">
        <v>0</v>
      </c>
      <c r="CD45" s="195">
        <v>0</v>
      </c>
      <c r="CE45" s="195">
        <v>0</v>
      </c>
      <c r="CF45" s="196">
        <v>808</v>
      </c>
      <c r="CG45" s="196">
        <v>4</v>
      </c>
      <c r="CH45" s="196">
        <v>36</v>
      </c>
      <c r="CI45" s="196">
        <v>63</v>
      </c>
      <c r="CJ45" s="196">
        <v>2</v>
      </c>
      <c r="CK45" s="196">
        <v>65</v>
      </c>
      <c r="CL45" s="197">
        <v>808</v>
      </c>
      <c r="CM45" s="197">
        <v>4</v>
      </c>
      <c r="CN45" s="197">
        <v>36</v>
      </c>
      <c r="CO45" s="198">
        <v>63</v>
      </c>
      <c r="CP45" s="198">
        <v>2</v>
      </c>
      <c r="CQ45" s="198">
        <v>0</v>
      </c>
      <c r="CR45" s="198">
        <v>0</v>
      </c>
      <c r="CS45" s="197">
        <v>65</v>
      </c>
      <c r="CT45" s="200"/>
      <c r="CU45" s="200"/>
      <c r="CV45" s="200">
        <v>808</v>
      </c>
      <c r="CW45" s="200"/>
      <c r="CX45" s="200"/>
      <c r="CY45" s="200"/>
      <c r="CZ45" s="200">
        <v>36</v>
      </c>
      <c r="DA45" s="200"/>
      <c r="DB45" s="200"/>
      <c r="DC45" s="200"/>
      <c r="DD45" s="200">
        <v>808</v>
      </c>
      <c r="DE45" s="200">
        <v>36</v>
      </c>
      <c r="DF45" s="200">
        <v>1</v>
      </c>
      <c r="DG45" s="200">
        <v>1</v>
      </c>
      <c r="DH45" s="201">
        <v>4402.654568519446</v>
      </c>
      <c r="DI45" s="201">
        <v>6553.058587360595</v>
      </c>
      <c r="DJ45" s="202">
        <v>10955.713155880041</v>
      </c>
      <c r="DK45" s="200" t="s">
        <v>1194</v>
      </c>
      <c r="DL45" s="200">
        <v>1</v>
      </c>
      <c r="DM45" s="200">
        <v>1</v>
      </c>
      <c r="DN45" s="200">
        <v>1</v>
      </c>
      <c r="DO45" s="425">
        <f t="shared" si="11"/>
        <v>57</v>
      </c>
      <c r="DP45" s="425">
        <f t="shared" si="12"/>
        <v>2</v>
      </c>
      <c r="DQ45" s="426">
        <f>(BA45+DO45*Foglio1!$L$20+superiore!DP45*Foglio1!$I$20)*(1-Foglio1!$L$28)</f>
        <v>12391.894329841529</v>
      </c>
    </row>
    <row r="46" spans="1:121" ht="24.75" customHeight="1">
      <c r="A46" s="416">
        <v>41</v>
      </c>
      <c r="B46" s="417" t="str">
        <f t="shared" si="17"/>
        <v>PS</v>
      </c>
      <c r="C46" s="417" t="s">
        <v>135</v>
      </c>
      <c r="D46" s="418" t="s">
        <v>407</v>
      </c>
      <c r="E46" s="419" t="s">
        <v>778</v>
      </c>
      <c r="F46" s="417" t="s">
        <v>159</v>
      </c>
      <c r="G46" s="190">
        <v>46</v>
      </c>
      <c r="H46" s="190">
        <v>1093</v>
      </c>
      <c r="I46" s="190">
        <v>76</v>
      </c>
      <c r="J46" s="190">
        <v>0</v>
      </c>
      <c r="K46" s="190">
        <v>76</v>
      </c>
      <c r="L46" s="190">
        <v>20</v>
      </c>
      <c r="M46" s="190">
        <v>46</v>
      </c>
      <c r="N46" s="190">
        <v>1061</v>
      </c>
      <c r="O46" s="190">
        <v>96</v>
      </c>
      <c r="P46" s="190">
        <v>0</v>
      </c>
      <c r="Q46" s="190">
        <v>96</v>
      </c>
      <c r="R46" s="190">
        <v>21</v>
      </c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>
        <f t="shared" si="3"/>
        <v>46</v>
      </c>
      <c r="AJ46" s="190">
        <f t="shared" si="4"/>
        <v>1061</v>
      </c>
      <c r="AK46" s="190">
        <f t="shared" si="5"/>
        <v>96</v>
      </c>
      <c r="AL46" s="190">
        <f t="shared" si="6"/>
        <v>21</v>
      </c>
      <c r="AM46" s="5">
        <f t="shared" si="7"/>
        <v>1</v>
      </c>
      <c r="AN46" s="422" t="s">
        <v>407</v>
      </c>
      <c r="AO46" s="432" t="s">
        <v>1076</v>
      </c>
      <c r="AP46" s="422" t="s">
        <v>559</v>
      </c>
      <c r="AQ46" s="210">
        <v>27234.60499440507</v>
      </c>
      <c r="AR46" s="423">
        <v>987</v>
      </c>
      <c r="AS46" s="423">
        <v>43</v>
      </c>
      <c r="AT46" s="390">
        <v>993</v>
      </c>
      <c r="AU46" s="390">
        <v>44</v>
      </c>
      <c r="AV46" s="424">
        <v>-6</v>
      </c>
      <c r="AW46" s="424">
        <v>-1</v>
      </c>
      <c r="AX46" s="424">
        <f t="shared" si="8"/>
        <v>74</v>
      </c>
      <c r="AY46" s="424">
        <f t="shared" si="9"/>
        <v>3</v>
      </c>
      <c r="AZ46" s="210">
        <v>26506.875941525785</v>
      </c>
      <c r="BA46" s="210">
        <v>21573.63160875398</v>
      </c>
      <c r="BB46" s="190"/>
      <c r="BC46" s="190"/>
      <c r="BD46" s="190">
        <f t="shared" si="10"/>
        <v>1</v>
      </c>
      <c r="BE46" s="192" t="s">
        <v>33</v>
      </c>
      <c r="BF46" s="192" t="s">
        <v>559</v>
      </c>
      <c r="BG46" s="192" t="s">
        <v>1198</v>
      </c>
      <c r="BH46" s="192" t="s">
        <v>407</v>
      </c>
      <c r="BI46" s="192" t="s">
        <v>1411</v>
      </c>
      <c r="BJ46" s="193">
        <v>0</v>
      </c>
      <c r="BK46" s="193">
        <v>0</v>
      </c>
      <c r="BL46" s="193">
        <v>0</v>
      </c>
      <c r="BM46" s="193">
        <v>0</v>
      </c>
      <c r="BN46" s="193">
        <v>0</v>
      </c>
      <c r="BO46" s="193">
        <v>0</v>
      </c>
      <c r="BP46" s="194">
        <v>0</v>
      </c>
      <c r="BQ46" s="194">
        <v>0</v>
      </c>
      <c r="BR46" s="194">
        <v>0</v>
      </c>
      <c r="BS46" s="194">
        <v>0</v>
      </c>
      <c r="BT46" s="194">
        <v>0</v>
      </c>
      <c r="BU46" s="194">
        <v>0</v>
      </c>
      <c r="BV46" s="194">
        <v>0</v>
      </c>
      <c r="BW46" s="194">
        <v>0</v>
      </c>
      <c r="BX46" s="195">
        <v>0</v>
      </c>
      <c r="BY46" s="195">
        <v>0</v>
      </c>
      <c r="BZ46" s="195">
        <v>0</v>
      </c>
      <c r="CA46" s="195">
        <v>0</v>
      </c>
      <c r="CB46" s="195">
        <v>0</v>
      </c>
      <c r="CC46" s="195">
        <v>0</v>
      </c>
      <c r="CD46" s="195">
        <v>0</v>
      </c>
      <c r="CE46" s="195">
        <v>0</v>
      </c>
      <c r="CF46" s="196">
        <v>1108</v>
      </c>
      <c r="CG46" s="196">
        <v>2</v>
      </c>
      <c r="CH46" s="196">
        <v>47</v>
      </c>
      <c r="CI46" s="196">
        <v>81</v>
      </c>
      <c r="CJ46" s="196">
        <v>2</v>
      </c>
      <c r="CK46" s="196">
        <v>83</v>
      </c>
      <c r="CL46" s="197">
        <v>1108</v>
      </c>
      <c r="CM46" s="197">
        <v>2</v>
      </c>
      <c r="CN46" s="197">
        <v>47</v>
      </c>
      <c r="CO46" s="198">
        <v>81</v>
      </c>
      <c r="CP46" s="198">
        <v>2</v>
      </c>
      <c r="CQ46" s="198">
        <v>0</v>
      </c>
      <c r="CR46" s="198">
        <v>0</v>
      </c>
      <c r="CS46" s="197">
        <v>83</v>
      </c>
      <c r="CT46" s="200"/>
      <c r="CU46" s="200"/>
      <c r="CV46" s="200">
        <v>1108</v>
      </c>
      <c r="CW46" s="200"/>
      <c r="CX46" s="200"/>
      <c r="CY46" s="200"/>
      <c r="CZ46" s="200">
        <v>47</v>
      </c>
      <c r="DA46" s="200"/>
      <c r="DB46" s="200"/>
      <c r="DC46" s="200"/>
      <c r="DD46" s="200">
        <v>1108</v>
      </c>
      <c r="DE46" s="200">
        <v>47</v>
      </c>
      <c r="DF46" s="200">
        <v>1</v>
      </c>
      <c r="DG46" s="200">
        <v>1</v>
      </c>
      <c r="DH46" s="201">
        <v>6037.303541979637</v>
      </c>
      <c r="DI46" s="201">
        <v>8555.382044609665</v>
      </c>
      <c r="DJ46" s="202">
        <v>14592.685586589301</v>
      </c>
      <c r="DK46" s="200" t="s">
        <v>1194</v>
      </c>
      <c r="DL46" s="200">
        <v>1</v>
      </c>
      <c r="DM46" s="200">
        <v>1</v>
      </c>
      <c r="DN46" s="200">
        <v>1</v>
      </c>
      <c r="DO46" s="425">
        <f t="shared" si="11"/>
        <v>47</v>
      </c>
      <c r="DP46" s="425">
        <f t="shared" si="12"/>
        <v>1</v>
      </c>
      <c r="DQ46" s="426">
        <f>(BA46+DO46*Foglio1!$L$20+superiore!DP46*Foglio1!$I$20)*(1-Foglio1!$L$28)</f>
        <v>17008.712663497434</v>
      </c>
    </row>
    <row r="47" spans="1:121" ht="28.5" customHeight="1">
      <c r="A47" s="416">
        <v>42</v>
      </c>
      <c r="B47" s="417" t="str">
        <f t="shared" si="17"/>
        <v>RI</v>
      </c>
      <c r="C47" s="417" t="s">
        <v>135</v>
      </c>
      <c r="D47" s="418" t="s">
        <v>408</v>
      </c>
      <c r="E47" s="419" t="s">
        <v>779</v>
      </c>
      <c r="F47" s="417" t="s">
        <v>159</v>
      </c>
      <c r="G47" s="190">
        <v>30</v>
      </c>
      <c r="H47" s="190">
        <v>625</v>
      </c>
      <c r="I47" s="190">
        <v>57</v>
      </c>
      <c r="J47" s="190">
        <v>0</v>
      </c>
      <c r="K47" s="190">
        <v>57</v>
      </c>
      <c r="L47" s="190">
        <v>23</v>
      </c>
      <c r="M47" s="190">
        <v>30</v>
      </c>
      <c r="N47" s="190">
        <v>600</v>
      </c>
      <c r="O47" s="190">
        <v>84</v>
      </c>
      <c r="P47" s="190">
        <v>10</v>
      </c>
      <c r="Q47" s="190">
        <v>94</v>
      </c>
      <c r="R47" s="190">
        <v>33</v>
      </c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>
        <f t="shared" si="3"/>
        <v>30</v>
      </c>
      <c r="AJ47" s="190">
        <f t="shared" si="4"/>
        <v>600</v>
      </c>
      <c r="AK47" s="190">
        <f t="shared" si="5"/>
        <v>94</v>
      </c>
      <c r="AL47" s="190">
        <f t="shared" si="6"/>
        <v>33</v>
      </c>
      <c r="AM47" s="5">
        <f t="shared" si="7"/>
        <v>1</v>
      </c>
      <c r="AN47" s="422" t="s">
        <v>408</v>
      </c>
      <c r="AO47" s="432" t="s">
        <v>1078</v>
      </c>
      <c r="AP47" s="422" t="s">
        <v>559</v>
      </c>
      <c r="AQ47" s="210">
        <v>39130.82092502845</v>
      </c>
      <c r="AR47" s="423">
        <v>647</v>
      </c>
      <c r="AS47" s="423">
        <v>34</v>
      </c>
      <c r="AT47" s="390">
        <v>727</v>
      </c>
      <c r="AU47" s="390">
        <v>35</v>
      </c>
      <c r="AV47" s="424">
        <v>-80</v>
      </c>
      <c r="AW47" s="424">
        <v>-1</v>
      </c>
      <c r="AX47" s="424">
        <f t="shared" si="8"/>
        <v>-47</v>
      </c>
      <c r="AY47" s="424">
        <f t="shared" si="9"/>
        <v>-4</v>
      </c>
      <c r="AZ47" s="210">
        <v>37432.41523936534</v>
      </c>
      <c r="BA47" s="210">
        <v>25806.539868563792</v>
      </c>
      <c r="BB47" s="190"/>
      <c r="BC47" s="190"/>
      <c r="BD47" s="190">
        <f t="shared" si="10"/>
        <v>1</v>
      </c>
      <c r="BE47" s="192" t="s">
        <v>33</v>
      </c>
      <c r="BF47" s="192" t="s">
        <v>559</v>
      </c>
      <c r="BG47" s="192" t="s">
        <v>1245</v>
      </c>
      <c r="BH47" s="192" t="s">
        <v>408</v>
      </c>
      <c r="BI47" s="192" t="s">
        <v>1412</v>
      </c>
      <c r="BJ47" s="193">
        <v>0</v>
      </c>
      <c r="BK47" s="193">
        <v>0</v>
      </c>
      <c r="BL47" s="193">
        <v>0</v>
      </c>
      <c r="BM47" s="193">
        <v>0</v>
      </c>
      <c r="BN47" s="193">
        <v>0</v>
      </c>
      <c r="BO47" s="193">
        <v>0</v>
      </c>
      <c r="BP47" s="194">
        <v>0</v>
      </c>
      <c r="BQ47" s="194">
        <v>0</v>
      </c>
      <c r="BR47" s="194">
        <v>0</v>
      </c>
      <c r="BS47" s="194">
        <v>0</v>
      </c>
      <c r="BT47" s="194">
        <v>0</v>
      </c>
      <c r="BU47" s="194">
        <v>0</v>
      </c>
      <c r="BV47" s="194">
        <v>0</v>
      </c>
      <c r="BW47" s="194">
        <v>0</v>
      </c>
      <c r="BX47" s="195">
        <v>0</v>
      </c>
      <c r="BY47" s="195">
        <v>0</v>
      </c>
      <c r="BZ47" s="195">
        <v>0</v>
      </c>
      <c r="CA47" s="195">
        <v>0</v>
      </c>
      <c r="CB47" s="195">
        <v>0</v>
      </c>
      <c r="CC47" s="195">
        <v>0</v>
      </c>
      <c r="CD47" s="195">
        <v>0</v>
      </c>
      <c r="CE47" s="195">
        <v>0</v>
      </c>
      <c r="CF47" s="196">
        <v>571</v>
      </c>
      <c r="CG47" s="196">
        <v>20</v>
      </c>
      <c r="CH47" s="196">
        <v>28</v>
      </c>
      <c r="CI47" s="196">
        <v>64</v>
      </c>
      <c r="CJ47" s="196">
        <v>8</v>
      </c>
      <c r="CK47" s="196">
        <v>72</v>
      </c>
      <c r="CL47" s="197">
        <v>571</v>
      </c>
      <c r="CM47" s="197">
        <v>20</v>
      </c>
      <c r="CN47" s="197">
        <v>28</v>
      </c>
      <c r="CO47" s="198">
        <v>64</v>
      </c>
      <c r="CP47" s="198">
        <v>8</v>
      </c>
      <c r="CQ47" s="198">
        <v>0</v>
      </c>
      <c r="CR47" s="198">
        <v>0</v>
      </c>
      <c r="CS47" s="197">
        <v>72</v>
      </c>
      <c r="CT47" s="200"/>
      <c r="CU47" s="200"/>
      <c r="CV47" s="200"/>
      <c r="CW47" s="200">
        <v>571</v>
      </c>
      <c r="CX47" s="200"/>
      <c r="CY47" s="200"/>
      <c r="CZ47" s="200"/>
      <c r="DA47" s="200">
        <v>28</v>
      </c>
      <c r="DB47" s="200"/>
      <c r="DC47" s="200"/>
      <c r="DD47" s="200">
        <v>571</v>
      </c>
      <c r="DE47" s="200">
        <v>28</v>
      </c>
      <c r="DF47" s="200">
        <v>1</v>
      </c>
      <c r="DG47" s="200">
        <v>1</v>
      </c>
      <c r="DH47" s="201">
        <v>7659.326763146068</v>
      </c>
      <c r="DI47" s="201">
        <v>11307.591587628867</v>
      </c>
      <c r="DJ47" s="202">
        <v>18966.918350774933</v>
      </c>
      <c r="DK47" s="200">
        <v>1</v>
      </c>
      <c r="DL47" s="200" t="s">
        <v>1194</v>
      </c>
      <c r="DM47" s="200">
        <v>1</v>
      </c>
      <c r="DN47" s="200">
        <v>1</v>
      </c>
      <c r="DO47" s="425">
        <f t="shared" si="11"/>
        <v>-29</v>
      </c>
      <c r="DP47" s="425">
        <f t="shared" si="12"/>
        <v>-2</v>
      </c>
      <c r="DQ47" s="426">
        <f>(BA47+DO47*Foglio1!$L$20+superiore!DP47*Foglio1!$I$20)*(1-Foglio1!$L$28)</f>
        <v>18731.04788432334</v>
      </c>
    </row>
    <row r="48" spans="1:121" ht="27.75" customHeight="1">
      <c r="A48" s="416">
        <v>43</v>
      </c>
      <c r="B48" s="417" t="str">
        <f t="shared" si="17"/>
        <v>TD</v>
      </c>
      <c r="C48" s="417" t="s">
        <v>135</v>
      </c>
      <c r="D48" s="418" t="s">
        <v>409</v>
      </c>
      <c r="E48" s="419" t="s">
        <v>780</v>
      </c>
      <c r="F48" s="417" t="s">
        <v>159</v>
      </c>
      <c r="G48" s="190">
        <v>48</v>
      </c>
      <c r="H48" s="190">
        <v>1067</v>
      </c>
      <c r="I48" s="190">
        <v>101</v>
      </c>
      <c r="J48" s="190">
        <v>0</v>
      </c>
      <c r="K48" s="190">
        <v>101</v>
      </c>
      <c r="L48" s="190">
        <v>24</v>
      </c>
      <c r="M48" s="190">
        <v>47</v>
      </c>
      <c r="N48" s="190">
        <v>1043</v>
      </c>
      <c r="O48" s="190">
        <v>116</v>
      </c>
      <c r="P48" s="190">
        <v>1</v>
      </c>
      <c r="Q48" s="190">
        <v>117</v>
      </c>
      <c r="R48" s="190">
        <v>31</v>
      </c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  <c r="AI48" s="190">
        <f t="shared" si="3"/>
        <v>47</v>
      </c>
      <c r="AJ48" s="190">
        <f t="shared" si="4"/>
        <v>1043</v>
      </c>
      <c r="AK48" s="190">
        <f t="shared" si="5"/>
        <v>117</v>
      </c>
      <c r="AL48" s="190">
        <f t="shared" si="6"/>
        <v>31</v>
      </c>
      <c r="AM48" s="5">
        <f t="shared" si="7"/>
        <v>1</v>
      </c>
      <c r="AN48" s="422" t="s">
        <v>409</v>
      </c>
      <c r="AO48" s="433" t="s">
        <v>1084</v>
      </c>
      <c r="AP48" s="422" t="s">
        <v>559</v>
      </c>
      <c r="AQ48" s="210">
        <v>74667.25568063068</v>
      </c>
      <c r="AR48" s="423">
        <v>1092</v>
      </c>
      <c r="AS48" s="423">
        <v>50</v>
      </c>
      <c r="AT48" s="390">
        <v>1141</v>
      </c>
      <c r="AU48" s="390">
        <v>55</v>
      </c>
      <c r="AV48" s="424">
        <v>-49</v>
      </c>
      <c r="AW48" s="424">
        <v>-5</v>
      </c>
      <c r="AX48" s="424">
        <f t="shared" si="8"/>
        <v>-49</v>
      </c>
      <c r="AY48" s="424">
        <f t="shared" si="9"/>
        <v>-3</v>
      </c>
      <c r="AZ48" s="210">
        <v>71519.38489783357</v>
      </c>
      <c r="BA48" s="210">
        <v>51433.36223058109</v>
      </c>
      <c r="BB48" s="190"/>
      <c r="BC48" s="190"/>
      <c r="BD48" s="190">
        <f t="shared" si="10"/>
        <v>1</v>
      </c>
      <c r="BE48" s="192" t="s">
        <v>33</v>
      </c>
      <c r="BF48" s="192" t="s">
        <v>559</v>
      </c>
      <c r="BG48" s="192" t="s">
        <v>1205</v>
      </c>
      <c r="BH48" s="192" t="s">
        <v>409</v>
      </c>
      <c r="BI48" s="192" t="s">
        <v>1413</v>
      </c>
      <c r="BJ48" s="193">
        <v>0</v>
      </c>
      <c r="BK48" s="193">
        <v>0</v>
      </c>
      <c r="BL48" s="193">
        <v>0</v>
      </c>
      <c r="BM48" s="193">
        <v>0</v>
      </c>
      <c r="BN48" s="193">
        <v>0</v>
      </c>
      <c r="BO48" s="193">
        <v>0</v>
      </c>
      <c r="BP48" s="194">
        <v>0</v>
      </c>
      <c r="BQ48" s="194">
        <v>0</v>
      </c>
      <c r="BR48" s="194">
        <v>0</v>
      </c>
      <c r="BS48" s="194">
        <v>0</v>
      </c>
      <c r="BT48" s="194">
        <v>0</v>
      </c>
      <c r="BU48" s="194">
        <v>0</v>
      </c>
      <c r="BV48" s="194">
        <v>0</v>
      </c>
      <c r="BW48" s="194">
        <v>0</v>
      </c>
      <c r="BX48" s="195">
        <v>0</v>
      </c>
      <c r="BY48" s="195">
        <v>0</v>
      </c>
      <c r="BZ48" s="195">
        <v>0</v>
      </c>
      <c r="CA48" s="195">
        <v>0</v>
      </c>
      <c r="CB48" s="195">
        <v>0</v>
      </c>
      <c r="CC48" s="195">
        <v>0</v>
      </c>
      <c r="CD48" s="195">
        <v>0</v>
      </c>
      <c r="CE48" s="195">
        <v>0</v>
      </c>
      <c r="CF48" s="196">
        <v>1043</v>
      </c>
      <c r="CG48" s="196">
        <v>3</v>
      </c>
      <c r="CH48" s="196">
        <v>48</v>
      </c>
      <c r="CI48" s="196">
        <v>98</v>
      </c>
      <c r="CJ48" s="196">
        <v>3</v>
      </c>
      <c r="CK48" s="196">
        <v>101</v>
      </c>
      <c r="CL48" s="197">
        <v>1043</v>
      </c>
      <c r="CM48" s="197">
        <v>3</v>
      </c>
      <c r="CN48" s="197">
        <v>48</v>
      </c>
      <c r="CO48" s="198">
        <v>98</v>
      </c>
      <c r="CP48" s="198">
        <v>3</v>
      </c>
      <c r="CQ48" s="198">
        <v>0</v>
      </c>
      <c r="CR48" s="198">
        <v>0</v>
      </c>
      <c r="CS48" s="197">
        <v>101</v>
      </c>
      <c r="CT48" s="200"/>
      <c r="CU48" s="200"/>
      <c r="CV48" s="200"/>
      <c r="CW48" s="200"/>
      <c r="CX48" s="200"/>
      <c r="CY48" s="200">
        <v>1043</v>
      </c>
      <c r="CZ48" s="200"/>
      <c r="DA48" s="200"/>
      <c r="DB48" s="200"/>
      <c r="DC48" s="200">
        <v>48</v>
      </c>
      <c r="DD48" s="200">
        <v>1043</v>
      </c>
      <c r="DE48" s="200">
        <v>48</v>
      </c>
      <c r="DF48" s="200">
        <v>1</v>
      </c>
      <c r="DG48" s="200">
        <v>1</v>
      </c>
      <c r="DH48" s="201">
        <v>15307.219392421324</v>
      </c>
      <c r="DI48" s="201">
        <v>22693.16656551724</v>
      </c>
      <c r="DJ48" s="202">
        <v>38000.38595793856</v>
      </c>
      <c r="DK48" s="200">
        <v>1</v>
      </c>
      <c r="DL48" s="200">
        <v>1</v>
      </c>
      <c r="DM48" s="200">
        <v>1</v>
      </c>
      <c r="DN48" s="200" t="s">
        <v>1194</v>
      </c>
      <c r="DO48" s="425">
        <f t="shared" si="11"/>
        <v>0</v>
      </c>
      <c r="DP48" s="425">
        <f t="shared" si="12"/>
        <v>1</v>
      </c>
      <c r="DQ48" s="426">
        <f>(BA48+DO48*Foglio1!$L$20+superiore!DP48*Foglio1!$I$20)*(1-Foglio1!$L$28)</f>
        <v>39203.27486396195</v>
      </c>
    </row>
    <row r="49" spans="1:121" ht="32.25" customHeight="1">
      <c r="A49" s="416">
        <v>44</v>
      </c>
      <c r="B49" s="417" t="str">
        <f t="shared" si="17"/>
        <v>TF</v>
      </c>
      <c r="C49" s="417" t="s">
        <v>135</v>
      </c>
      <c r="D49" s="418" t="s">
        <v>410</v>
      </c>
      <c r="E49" s="419" t="s">
        <v>781</v>
      </c>
      <c r="F49" s="417" t="s">
        <v>159</v>
      </c>
      <c r="G49" s="190">
        <v>52</v>
      </c>
      <c r="H49" s="190">
        <v>1182</v>
      </c>
      <c r="I49" s="190">
        <v>123</v>
      </c>
      <c r="J49" s="190">
        <v>0</v>
      </c>
      <c r="K49" s="190">
        <v>123</v>
      </c>
      <c r="L49" s="190">
        <v>57</v>
      </c>
      <c r="M49" s="190">
        <v>51</v>
      </c>
      <c r="N49" s="190">
        <v>1162</v>
      </c>
      <c r="O49" s="190">
        <v>139</v>
      </c>
      <c r="P49" s="190">
        <v>1</v>
      </c>
      <c r="Q49" s="190">
        <v>140</v>
      </c>
      <c r="R49" s="190">
        <v>85</v>
      </c>
      <c r="S49" s="190">
        <v>9</v>
      </c>
      <c r="T49" s="190">
        <v>8</v>
      </c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  <c r="AI49" s="190">
        <f t="shared" si="3"/>
        <v>51</v>
      </c>
      <c r="AJ49" s="190">
        <f t="shared" si="4"/>
        <v>1162</v>
      </c>
      <c r="AK49" s="190">
        <f t="shared" si="5"/>
        <v>148</v>
      </c>
      <c r="AL49" s="190">
        <f t="shared" si="6"/>
        <v>85</v>
      </c>
      <c r="AM49" s="5">
        <f t="shared" si="7"/>
        <v>1</v>
      </c>
      <c r="AN49" s="422" t="s">
        <v>410</v>
      </c>
      <c r="AO49" s="432" t="s">
        <v>1086</v>
      </c>
      <c r="AP49" s="422" t="s">
        <v>559</v>
      </c>
      <c r="AQ49" s="210">
        <v>84376.66298598732</v>
      </c>
      <c r="AR49" s="423">
        <v>1221</v>
      </c>
      <c r="AS49" s="423">
        <v>52</v>
      </c>
      <c r="AT49" s="390">
        <v>1262</v>
      </c>
      <c r="AU49" s="390">
        <v>56</v>
      </c>
      <c r="AV49" s="424">
        <v>-41</v>
      </c>
      <c r="AW49" s="424">
        <v>-4</v>
      </c>
      <c r="AX49" s="424">
        <f t="shared" si="8"/>
        <v>-59</v>
      </c>
      <c r="AY49" s="424">
        <f t="shared" si="9"/>
        <v>-1</v>
      </c>
      <c r="AZ49" s="210">
        <v>81555.61060639599</v>
      </c>
      <c r="BA49" s="210">
        <v>59486.668159309025</v>
      </c>
      <c r="BB49" s="190"/>
      <c r="BC49" s="190"/>
      <c r="BD49" s="190">
        <f t="shared" si="10"/>
        <v>1</v>
      </c>
      <c r="BE49" s="192" t="s">
        <v>33</v>
      </c>
      <c r="BF49" s="192" t="s">
        <v>559</v>
      </c>
      <c r="BG49" s="192" t="s">
        <v>1207</v>
      </c>
      <c r="BH49" s="192" t="s">
        <v>410</v>
      </c>
      <c r="BI49" s="192" t="s">
        <v>1414</v>
      </c>
      <c r="BJ49" s="193">
        <v>0</v>
      </c>
      <c r="BK49" s="193">
        <v>0</v>
      </c>
      <c r="BL49" s="193">
        <v>0</v>
      </c>
      <c r="BM49" s="193">
        <v>0</v>
      </c>
      <c r="BN49" s="193">
        <v>0</v>
      </c>
      <c r="BO49" s="193">
        <v>0</v>
      </c>
      <c r="BP49" s="194">
        <v>0</v>
      </c>
      <c r="BQ49" s="194">
        <v>0</v>
      </c>
      <c r="BR49" s="194">
        <v>0</v>
      </c>
      <c r="BS49" s="194">
        <v>0</v>
      </c>
      <c r="BT49" s="194">
        <v>0</v>
      </c>
      <c r="BU49" s="194">
        <v>0</v>
      </c>
      <c r="BV49" s="194">
        <v>0</v>
      </c>
      <c r="BW49" s="194">
        <v>0</v>
      </c>
      <c r="BX49" s="195">
        <v>0</v>
      </c>
      <c r="BY49" s="195">
        <v>0</v>
      </c>
      <c r="BZ49" s="195">
        <v>0</v>
      </c>
      <c r="CA49" s="195">
        <v>0</v>
      </c>
      <c r="CB49" s="195">
        <v>0</v>
      </c>
      <c r="CC49" s="195">
        <v>0</v>
      </c>
      <c r="CD49" s="195">
        <v>0</v>
      </c>
      <c r="CE49" s="195">
        <v>0</v>
      </c>
      <c r="CF49" s="196">
        <v>1120</v>
      </c>
      <c r="CG49" s="196">
        <v>1</v>
      </c>
      <c r="CH49" s="196">
        <v>52</v>
      </c>
      <c r="CI49" s="196">
        <v>129</v>
      </c>
      <c r="CJ49" s="196">
        <v>1</v>
      </c>
      <c r="CK49" s="196">
        <v>130</v>
      </c>
      <c r="CL49" s="197">
        <v>1120</v>
      </c>
      <c r="CM49" s="197">
        <v>1</v>
      </c>
      <c r="CN49" s="197">
        <v>52</v>
      </c>
      <c r="CO49" s="198">
        <v>129</v>
      </c>
      <c r="CP49" s="198">
        <v>1</v>
      </c>
      <c r="CQ49" s="198">
        <v>0</v>
      </c>
      <c r="CR49" s="198">
        <v>0</v>
      </c>
      <c r="CS49" s="197">
        <v>130</v>
      </c>
      <c r="CT49" s="200"/>
      <c r="CU49" s="200"/>
      <c r="CV49" s="200"/>
      <c r="CW49" s="200"/>
      <c r="CX49" s="200"/>
      <c r="CY49" s="200">
        <v>1120</v>
      </c>
      <c r="CZ49" s="200"/>
      <c r="DA49" s="200"/>
      <c r="DB49" s="200"/>
      <c r="DC49" s="200">
        <v>52</v>
      </c>
      <c r="DD49" s="200">
        <v>1120</v>
      </c>
      <c r="DE49" s="200">
        <v>52</v>
      </c>
      <c r="DF49" s="200">
        <v>1</v>
      </c>
      <c r="DG49" s="200">
        <v>1</v>
      </c>
      <c r="DH49" s="201">
        <v>16437.282569043033</v>
      </c>
      <c r="DI49" s="201">
        <v>24584.263779310346</v>
      </c>
      <c r="DJ49" s="202">
        <v>41021.54634835338</v>
      </c>
      <c r="DK49" s="200">
        <v>1</v>
      </c>
      <c r="DL49" s="200">
        <v>1</v>
      </c>
      <c r="DM49" s="200">
        <v>1</v>
      </c>
      <c r="DN49" s="200" t="s">
        <v>1194</v>
      </c>
      <c r="DO49" s="425">
        <f t="shared" si="11"/>
        <v>-42</v>
      </c>
      <c r="DP49" s="425">
        <f t="shared" si="12"/>
        <v>1</v>
      </c>
      <c r="DQ49" s="426">
        <f>(BA49+DO49*Foglio1!$L$20+superiore!DP49*Foglio1!$I$20)*(1-Foglio1!$L$28)</f>
        <v>44936.5380285088</v>
      </c>
    </row>
    <row r="50" spans="1:121" ht="30" customHeight="1">
      <c r="A50" s="416">
        <v>45</v>
      </c>
      <c r="B50" s="417" t="str">
        <f t="shared" si="17"/>
        <v>IS</v>
      </c>
      <c r="C50" s="417" t="s">
        <v>135</v>
      </c>
      <c r="D50" s="418" t="s">
        <v>411</v>
      </c>
      <c r="E50" s="419" t="s">
        <v>782</v>
      </c>
      <c r="F50" s="417" t="s">
        <v>169</v>
      </c>
      <c r="G50" s="190">
        <v>37</v>
      </c>
      <c r="H50" s="190">
        <v>926</v>
      </c>
      <c r="I50" s="190">
        <v>61</v>
      </c>
      <c r="J50" s="190">
        <v>0</v>
      </c>
      <c r="K50" s="190">
        <v>61</v>
      </c>
      <c r="L50" s="190">
        <v>23</v>
      </c>
      <c r="M50" s="190">
        <v>39</v>
      </c>
      <c r="N50" s="190">
        <v>893</v>
      </c>
      <c r="O50" s="190">
        <v>104</v>
      </c>
      <c r="P50" s="190">
        <v>5</v>
      </c>
      <c r="Q50" s="190">
        <v>109</v>
      </c>
      <c r="R50" s="190">
        <v>25</v>
      </c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>
        <f t="shared" si="3"/>
        <v>39</v>
      </c>
      <c r="AJ50" s="190">
        <f t="shared" si="4"/>
        <v>893</v>
      </c>
      <c r="AK50" s="190">
        <f t="shared" si="5"/>
        <v>109</v>
      </c>
      <c r="AL50" s="190">
        <f t="shared" si="6"/>
        <v>25</v>
      </c>
      <c r="AM50" s="5">
        <f t="shared" si="7"/>
        <v>1</v>
      </c>
      <c r="AN50" s="422" t="s">
        <v>411</v>
      </c>
      <c r="AO50" s="432" t="s">
        <v>1071</v>
      </c>
      <c r="AP50" s="422" t="s">
        <v>562</v>
      </c>
      <c r="AQ50" s="210">
        <v>31739.11676801111</v>
      </c>
      <c r="AR50" s="423">
        <v>772</v>
      </c>
      <c r="AS50" s="423">
        <v>33</v>
      </c>
      <c r="AT50" s="390">
        <v>683</v>
      </c>
      <c r="AU50" s="390">
        <v>33</v>
      </c>
      <c r="AV50" s="424">
        <v>89</v>
      </c>
      <c r="AW50" s="424">
        <v>0</v>
      </c>
      <c r="AX50" s="424">
        <f t="shared" si="8"/>
        <v>121</v>
      </c>
      <c r="AY50" s="424">
        <f t="shared" si="9"/>
        <v>6</v>
      </c>
      <c r="AZ50" s="210">
        <v>32378.75515613831</v>
      </c>
      <c r="BA50" s="210">
        <v>27535.462463469674</v>
      </c>
      <c r="BB50" s="190"/>
      <c r="BC50" s="190"/>
      <c r="BD50" s="190">
        <f t="shared" si="10"/>
        <v>1</v>
      </c>
      <c r="BE50" s="192" t="s">
        <v>33</v>
      </c>
      <c r="BF50" s="192" t="s">
        <v>562</v>
      </c>
      <c r="BG50" s="192" t="s">
        <v>440</v>
      </c>
      <c r="BH50" s="192" t="s">
        <v>411</v>
      </c>
      <c r="BI50" s="192" t="s">
        <v>1415</v>
      </c>
      <c r="BJ50" s="193">
        <v>0</v>
      </c>
      <c r="BK50" s="193">
        <v>0</v>
      </c>
      <c r="BL50" s="193">
        <v>0</v>
      </c>
      <c r="BM50" s="193">
        <v>0</v>
      </c>
      <c r="BN50" s="193">
        <v>0</v>
      </c>
      <c r="BO50" s="193">
        <v>0</v>
      </c>
      <c r="BP50" s="194">
        <v>0</v>
      </c>
      <c r="BQ50" s="194">
        <v>0</v>
      </c>
      <c r="BR50" s="194">
        <v>0</v>
      </c>
      <c r="BS50" s="194">
        <v>0</v>
      </c>
      <c r="BT50" s="194">
        <v>0</v>
      </c>
      <c r="BU50" s="194">
        <v>0</v>
      </c>
      <c r="BV50" s="194">
        <v>0</v>
      </c>
      <c r="BW50" s="194">
        <v>0</v>
      </c>
      <c r="BX50" s="195">
        <v>0</v>
      </c>
      <c r="BY50" s="195">
        <v>0</v>
      </c>
      <c r="BZ50" s="195">
        <v>0</v>
      </c>
      <c r="CA50" s="195">
        <v>0</v>
      </c>
      <c r="CB50" s="195">
        <v>0</v>
      </c>
      <c r="CC50" s="195">
        <v>0</v>
      </c>
      <c r="CD50" s="195">
        <v>0</v>
      </c>
      <c r="CE50" s="195">
        <v>0</v>
      </c>
      <c r="CF50" s="196">
        <v>1007</v>
      </c>
      <c r="CG50" s="196">
        <v>12</v>
      </c>
      <c r="CH50" s="196">
        <v>43</v>
      </c>
      <c r="CI50" s="196">
        <v>87</v>
      </c>
      <c r="CJ50" s="196">
        <v>6</v>
      </c>
      <c r="CK50" s="196">
        <v>93</v>
      </c>
      <c r="CL50" s="197">
        <v>1007</v>
      </c>
      <c r="CM50" s="197">
        <v>12</v>
      </c>
      <c r="CN50" s="197">
        <v>43</v>
      </c>
      <c r="CO50" s="198">
        <v>87</v>
      </c>
      <c r="CP50" s="198">
        <v>6</v>
      </c>
      <c r="CQ50" s="198">
        <v>0</v>
      </c>
      <c r="CR50" s="198">
        <v>0</v>
      </c>
      <c r="CS50" s="197">
        <v>93</v>
      </c>
      <c r="CT50" s="200"/>
      <c r="CU50" s="200"/>
      <c r="CV50" s="200">
        <v>302</v>
      </c>
      <c r="CW50" s="200"/>
      <c r="CX50" s="200"/>
      <c r="CY50" s="200">
        <v>705</v>
      </c>
      <c r="CZ50" s="200">
        <v>13</v>
      </c>
      <c r="DA50" s="200"/>
      <c r="DB50" s="200"/>
      <c r="DC50" s="200">
        <v>30</v>
      </c>
      <c r="DD50" s="200">
        <v>1007</v>
      </c>
      <c r="DE50" s="200">
        <v>43</v>
      </c>
      <c r="DF50" s="200">
        <v>1</v>
      </c>
      <c r="DG50" s="200">
        <v>1</v>
      </c>
      <c r="DH50" s="201">
        <v>11992.228964689812</v>
      </c>
      <c r="DI50" s="201">
        <v>16549.611371106268</v>
      </c>
      <c r="DJ50" s="202">
        <v>28541.840335796078</v>
      </c>
      <c r="DK50" s="200" t="s">
        <v>1194</v>
      </c>
      <c r="DL50" s="200">
        <v>1</v>
      </c>
      <c r="DM50" s="200">
        <v>1</v>
      </c>
      <c r="DN50" s="200" t="s">
        <v>1194</v>
      </c>
      <c r="DO50" s="425">
        <f t="shared" si="11"/>
        <v>114</v>
      </c>
      <c r="DP50" s="425">
        <f t="shared" si="12"/>
        <v>4</v>
      </c>
      <c r="DQ50" s="426">
        <f>(BA50+DO50*Foglio1!$L$20+superiore!DP50*Foglio1!$I$20)*(1-Foglio1!$L$28)</f>
        <v>22924.79594257414</v>
      </c>
    </row>
    <row r="51" spans="1:121" ht="42" customHeight="1">
      <c r="A51" s="416">
        <v>46</v>
      </c>
      <c r="B51" s="417" t="str">
        <f aca="true" t="shared" si="22" ref="B51:B73">MID(D51,3,2)</f>
        <v>IS</v>
      </c>
      <c r="C51" s="417" t="s">
        <v>135</v>
      </c>
      <c r="D51" s="418" t="s">
        <v>412</v>
      </c>
      <c r="E51" s="419" t="s">
        <v>413</v>
      </c>
      <c r="F51" s="417" t="s">
        <v>194</v>
      </c>
      <c r="G51" s="190">
        <v>70</v>
      </c>
      <c r="H51" s="190">
        <v>1573</v>
      </c>
      <c r="I51" s="190">
        <v>95</v>
      </c>
      <c r="J51" s="190">
        <v>0</v>
      </c>
      <c r="K51" s="190">
        <v>95</v>
      </c>
      <c r="L51" s="190">
        <v>26</v>
      </c>
      <c r="M51" s="190">
        <v>69</v>
      </c>
      <c r="N51" s="190">
        <v>1512</v>
      </c>
      <c r="O51" s="190">
        <v>171</v>
      </c>
      <c r="P51" s="190">
        <v>20</v>
      </c>
      <c r="Q51" s="190">
        <v>191</v>
      </c>
      <c r="R51" s="190">
        <v>47</v>
      </c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>
        <f t="shared" si="3"/>
        <v>69</v>
      </c>
      <c r="AJ51" s="190">
        <f t="shared" si="4"/>
        <v>1512</v>
      </c>
      <c r="AK51" s="190">
        <f t="shared" si="5"/>
        <v>191</v>
      </c>
      <c r="AL51" s="190">
        <f t="shared" si="6"/>
        <v>47</v>
      </c>
      <c r="AM51" s="5">
        <f t="shared" si="7"/>
        <v>1</v>
      </c>
      <c r="AN51" s="422" t="s">
        <v>412</v>
      </c>
      <c r="AO51" s="432" t="s">
        <v>1067</v>
      </c>
      <c r="AP51" s="422" t="s">
        <v>835</v>
      </c>
      <c r="AQ51" s="210">
        <v>57765.39123539496</v>
      </c>
      <c r="AR51" s="423">
        <v>1391</v>
      </c>
      <c r="AS51" s="423">
        <v>64</v>
      </c>
      <c r="AT51" s="390">
        <v>1216</v>
      </c>
      <c r="AU51" s="390">
        <v>57</v>
      </c>
      <c r="AV51" s="424">
        <v>175</v>
      </c>
      <c r="AW51" s="424">
        <v>7</v>
      </c>
      <c r="AX51" s="424">
        <f t="shared" si="8"/>
        <v>121</v>
      </c>
      <c r="AY51" s="424">
        <f t="shared" si="9"/>
        <v>5</v>
      </c>
      <c r="AZ51" s="210">
        <v>61511.7162048768</v>
      </c>
      <c r="BA51" s="210">
        <v>48789.934863794464</v>
      </c>
      <c r="BB51" s="190"/>
      <c r="BC51" s="190"/>
      <c r="BD51" s="190">
        <f t="shared" si="10"/>
        <v>1</v>
      </c>
      <c r="BE51" s="192" t="s">
        <v>33</v>
      </c>
      <c r="BF51" s="192" t="s">
        <v>835</v>
      </c>
      <c r="BG51" s="192" t="s">
        <v>440</v>
      </c>
      <c r="BH51" s="192" t="s">
        <v>412</v>
      </c>
      <c r="BI51" s="192" t="s">
        <v>1416</v>
      </c>
      <c r="BJ51" s="193">
        <v>0</v>
      </c>
      <c r="BK51" s="193">
        <v>0</v>
      </c>
      <c r="BL51" s="193">
        <v>0</v>
      </c>
      <c r="BM51" s="193">
        <v>0</v>
      </c>
      <c r="BN51" s="193">
        <v>0</v>
      </c>
      <c r="BO51" s="193">
        <v>0</v>
      </c>
      <c r="BP51" s="194">
        <v>0</v>
      </c>
      <c r="BQ51" s="194">
        <v>0</v>
      </c>
      <c r="BR51" s="194">
        <v>0</v>
      </c>
      <c r="BS51" s="194">
        <v>0</v>
      </c>
      <c r="BT51" s="194">
        <v>0</v>
      </c>
      <c r="BU51" s="194">
        <v>0</v>
      </c>
      <c r="BV51" s="194">
        <v>0</v>
      </c>
      <c r="BW51" s="194">
        <v>0</v>
      </c>
      <c r="BX51" s="195">
        <v>0</v>
      </c>
      <c r="BY51" s="195">
        <v>0</v>
      </c>
      <c r="BZ51" s="195">
        <v>0</v>
      </c>
      <c r="CA51" s="195">
        <v>0</v>
      </c>
      <c r="CB51" s="195">
        <v>0</v>
      </c>
      <c r="CC51" s="195">
        <v>0</v>
      </c>
      <c r="CD51" s="195">
        <v>0</v>
      </c>
      <c r="CE51" s="195">
        <v>0</v>
      </c>
      <c r="CF51" s="196">
        <v>1614</v>
      </c>
      <c r="CG51" s="196">
        <v>41</v>
      </c>
      <c r="CH51" s="196">
        <v>74</v>
      </c>
      <c r="CI51" s="196">
        <v>137</v>
      </c>
      <c r="CJ51" s="196">
        <v>18</v>
      </c>
      <c r="CK51" s="196">
        <v>155</v>
      </c>
      <c r="CL51" s="197">
        <v>1614</v>
      </c>
      <c r="CM51" s="197">
        <v>41</v>
      </c>
      <c r="CN51" s="197">
        <v>74</v>
      </c>
      <c r="CO51" s="198">
        <v>137</v>
      </c>
      <c r="CP51" s="198">
        <v>18</v>
      </c>
      <c r="CQ51" s="198">
        <v>0</v>
      </c>
      <c r="CR51" s="198">
        <v>0</v>
      </c>
      <c r="CS51" s="197">
        <v>155</v>
      </c>
      <c r="CT51" s="200"/>
      <c r="CU51" s="200"/>
      <c r="CV51" s="200">
        <v>499</v>
      </c>
      <c r="CW51" s="200">
        <v>778</v>
      </c>
      <c r="CX51" s="200"/>
      <c r="CY51" s="200">
        <v>337</v>
      </c>
      <c r="CZ51" s="200">
        <v>21</v>
      </c>
      <c r="DA51" s="200">
        <v>35</v>
      </c>
      <c r="DB51" s="200"/>
      <c r="DC51" s="200">
        <v>18</v>
      </c>
      <c r="DD51" s="200">
        <v>1614</v>
      </c>
      <c r="DE51" s="200">
        <v>74</v>
      </c>
      <c r="DF51" s="200">
        <v>1</v>
      </c>
      <c r="DG51" s="200">
        <v>1</v>
      </c>
      <c r="DH51" s="201">
        <v>18100.827430033896</v>
      </c>
      <c r="DI51" s="201">
        <v>26467.04445589873</v>
      </c>
      <c r="DJ51" s="202">
        <v>44567.871885932625</v>
      </c>
      <c r="DK51" s="200" t="s">
        <v>1194</v>
      </c>
      <c r="DL51" s="200" t="s">
        <v>1194</v>
      </c>
      <c r="DM51" s="200">
        <v>1</v>
      </c>
      <c r="DN51" s="200" t="s">
        <v>1194</v>
      </c>
      <c r="DO51" s="425">
        <f t="shared" si="11"/>
        <v>102</v>
      </c>
      <c r="DP51" s="425">
        <f t="shared" si="12"/>
        <v>5</v>
      </c>
      <c r="DQ51" s="426">
        <f>(BA51+DO51*Foglio1!$L$20+superiore!DP51*Foglio1!$I$20)*(1-Foglio1!$L$28)</f>
        <v>39183.49102639407</v>
      </c>
    </row>
    <row r="52" spans="1:121" ht="27.75" customHeight="1">
      <c r="A52" s="416">
        <v>47</v>
      </c>
      <c r="B52" s="417" t="str">
        <f t="shared" si="22"/>
        <v>IS</v>
      </c>
      <c r="C52" s="417" t="s">
        <v>135</v>
      </c>
      <c r="D52" s="418" t="s">
        <v>414</v>
      </c>
      <c r="E52" s="419" t="s">
        <v>783</v>
      </c>
      <c r="F52" s="417" t="s">
        <v>202</v>
      </c>
      <c r="G52" s="190">
        <v>34</v>
      </c>
      <c r="H52" s="190">
        <v>746</v>
      </c>
      <c r="I52" s="190">
        <v>51</v>
      </c>
      <c r="J52" s="190">
        <v>0</v>
      </c>
      <c r="K52" s="190">
        <v>51</v>
      </c>
      <c r="L52" s="190">
        <v>23</v>
      </c>
      <c r="M52" s="190">
        <v>33</v>
      </c>
      <c r="N52" s="190">
        <v>670</v>
      </c>
      <c r="O52" s="190">
        <v>62</v>
      </c>
      <c r="P52" s="190">
        <v>5</v>
      </c>
      <c r="Q52" s="190">
        <v>67</v>
      </c>
      <c r="R52" s="190">
        <v>22</v>
      </c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>
        <f t="shared" si="3"/>
        <v>33</v>
      </c>
      <c r="AJ52" s="190">
        <f t="shared" si="4"/>
        <v>670</v>
      </c>
      <c r="AK52" s="190">
        <f t="shared" si="5"/>
        <v>67</v>
      </c>
      <c r="AL52" s="190">
        <f t="shared" si="6"/>
        <v>22</v>
      </c>
      <c r="AM52" s="5">
        <f t="shared" si="7"/>
        <v>1</v>
      </c>
      <c r="AN52" s="422" t="s">
        <v>414</v>
      </c>
      <c r="AO52" s="432" t="s">
        <v>1068</v>
      </c>
      <c r="AP52" s="422" t="s">
        <v>838</v>
      </c>
      <c r="AQ52" s="210">
        <v>24976.069369125125</v>
      </c>
      <c r="AR52" s="423">
        <v>696</v>
      </c>
      <c r="AS52" s="423">
        <v>35</v>
      </c>
      <c r="AT52" s="390">
        <v>720</v>
      </c>
      <c r="AU52" s="390">
        <v>35</v>
      </c>
      <c r="AV52" s="424">
        <v>-24</v>
      </c>
      <c r="AW52" s="424">
        <v>0</v>
      </c>
      <c r="AX52" s="424">
        <f t="shared" si="8"/>
        <v>-26</v>
      </c>
      <c r="AY52" s="424">
        <f t="shared" si="9"/>
        <v>-2</v>
      </c>
      <c r="AZ52" s="210">
        <v>24419.198352829124</v>
      </c>
      <c r="BA52" s="210">
        <v>17106.39125569062</v>
      </c>
      <c r="BB52" s="190"/>
      <c r="BC52" s="190"/>
      <c r="BD52" s="190">
        <f t="shared" si="10"/>
        <v>1</v>
      </c>
      <c r="BE52" s="192" t="s">
        <v>33</v>
      </c>
      <c r="BF52" s="192" t="s">
        <v>838</v>
      </c>
      <c r="BG52" s="192" t="s">
        <v>440</v>
      </c>
      <c r="BH52" s="192" t="s">
        <v>414</v>
      </c>
      <c r="BI52" s="192" t="s">
        <v>1417</v>
      </c>
      <c r="BJ52" s="193">
        <v>0</v>
      </c>
      <c r="BK52" s="193">
        <v>0</v>
      </c>
      <c r="BL52" s="193">
        <v>0</v>
      </c>
      <c r="BM52" s="193">
        <v>0</v>
      </c>
      <c r="BN52" s="193">
        <v>0</v>
      </c>
      <c r="BO52" s="193">
        <v>0</v>
      </c>
      <c r="BP52" s="194">
        <v>0</v>
      </c>
      <c r="BQ52" s="194">
        <v>0</v>
      </c>
      <c r="BR52" s="194">
        <v>0</v>
      </c>
      <c r="BS52" s="194">
        <v>0</v>
      </c>
      <c r="BT52" s="194">
        <v>0</v>
      </c>
      <c r="BU52" s="194">
        <v>0</v>
      </c>
      <c r="BV52" s="194">
        <v>0</v>
      </c>
      <c r="BW52" s="194">
        <v>0</v>
      </c>
      <c r="BX52" s="195">
        <v>0</v>
      </c>
      <c r="BY52" s="195">
        <v>0</v>
      </c>
      <c r="BZ52" s="195">
        <v>0</v>
      </c>
      <c r="CA52" s="195">
        <v>0</v>
      </c>
      <c r="CB52" s="195">
        <v>0</v>
      </c>
      <c r="CC52" s="195">
        <v>0</v>
      </c>
      <c r="CD52" s="195">
        <v>0</v>
      </c>
      <c r="CE52" s="195">
        <v>0</v>
      </c>
      <c r="CF52" s="196">
        <v>675</v>
      </c>
      <c r="CG52" s="196">
        <v>8</v>
      </c>
      <c r="CH52" s="196">
        <v>33</v>
      </c>
      <c r="CI52" s="196">
        <v>55</v>
      </c>
      <c r="CJ52" s="196">
        <v>5</v>
      </c>
      <c r="CK52" s="196">
        <v>60</v>
      </c>
      <c r="CL52" s="197">
        <v>675</v>
      </c>
      <c r="CM52" s="197">
        <v>8</v>
      </c>
      <c r="CN52" s="197">
        <v>33</v>
      </c>
      <c r="CO52" s="198">
        <v>55</v>
      </c>
      <c r="CP52" s="198">
        <v>5</v>
      </c>
      <c r="CQ52" s="198">
        <v>0</v>
      </c>
      <c r="CR52" s="198">
        <v>0</v>
      </c>
      <c r="CS52" s="197">
        <v>60</v>
      </c>
      <c r="CT52" s="200"/>
      <c r="CU52" s="200"/>
      <c r="CV52" s="200">
        <v>529</v>
      </c>
      <c r="CW52" s="200">
        <v>146</v>
      </c>
      <c r="CX52" s="200"/>
      <c r="CY52" s="200"/>
      <c r="CZ52" s="200">
        <v>24</v>
      </c>
      <c r="DA52" s="200">
        <v>9</v>
      </c>
      <c r="DB52" s="200"/>
      <c r="DC52" s="200"/>
      <c r="DD52" s="200">
        <v>675</v>
      </c>
      <c r="DE52" s="200">
        <v>33</v>
      </c>
      <c r="DF52" s="200">
        <v>1</v>
      </c>
      <c r="DG52" s="200">
        <v>1</v>
      </c>
      <c r="DH52" s="201">
        <v>4840.857831291357</v>
      </c>
      <c r="DI52" s="201">
        <v>8003.288735216342</v>
      </c>
      <c r="DJ52" s="202">
        <v>12844.146566507698</v>
      </c>
      <c r="DK52" s="200" t="s">
        <v>1194</v>
      </c>
      <c r="DL52" s="200" t="s">
        <v>1194</v>
      </c>
      <c r="DM52" s="200">
        <v>1</v>
      </c>
      <c r="DN52" s="200">
        <v>1</v>
      </c>
      <c r="DO52" s="425">
        <f t="shared" si="11"/>
        <v>5</v>
      </c>
      <c r="DP52" s="425">
        <f t="shared" si="12"/>
        <v>0</v>
      </c>
      <c r="DQ52" s="426">
        <f>(BA52+DO52*Foglio1!$L$20+superiore!DP52*Foglio1!$I$20)*(1-Foglio1!$L$28)</f>
        <v>12990.21593026744</v>
      </c>
    </row>
    <row r="53" spans="1:121" ht="24.75" customHeight="1">
      <c r="A53" s="416">
        <v>48</v>
      </c>
      <c r="B53" s="417" t="str">
        <f t="shared" si="22"/>
        <v>PS</v>
      </c>
      <c r="C53" s="417" t="s">
        <v>135</v>
      </c>
      <c r="D53" s="418" t="s">
        <v>415</v>
      </c>
      <c r="E53" s="419" t="s">
        <v>784</v>
      </c>
      <c r="F53" s="417" t="s">
        <v>202</v>
      </c>
      <c r="G53" s="190">
        <v>43</v>
      </c>
      <c r="H53" s="190">
        <v>1047</v>
      </c>
      <c r="I53" s="190">
        <v>64</v>
      </c>
      <c r="J53" s="190">
        <v>0</v>
      </c>
      <c r="K53" s="190">
        <v>64</v>
      </c>
      <c r="L53" s="190">
        <v>14</v>
      </c>
      <c r="M53" s="190">
        <v>42</v>
      </c>
      <c r="N53" s="190">
        <v>1019</v>
      </c>
      <c r="O53" s="190">
        <v>79</v>
      </c>
      <c r="P53" s="190">
        <v>2</v>
      </c>
      <c r="Q53" s="190">
        <v>81</v>
      </c>
      <c r="R53" s="190">
        <v>19</v>
      </c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>
        <f t="shared" si="3"/>
        <v>42</v>
      </c>
      <c r="AJ53" s="190">
        <f t="shared" si="4"/>
        <v>1019</v>
      </c>
      <c r="AK53" s="190">
        <f t="shared" si="5"/>
        <v>81</v>
      </c>
      <c r="AL53" s="190">
        <f t="shared" si="6"/>
        <v>19</v>
      </c>
      <c r="AM53" s="5">
        <f t="shared" si="7"/>
        <v>1</v>
      </c>
      <c r="AN53" s="422" t="s">
        <v>415</v>
      </c>
      <c r="AO53" s="432" t="s">
        <v>1075</v>
      </c>
      <c r="AP53" s="422" t="s">
        <v>838</v>
      </c>
      <c r="AQ53" s="210">
        <v>22168.436968854403</v>
      </c>
      <c r="AR53" s="423">
        <v>964</v>
      </c>
      <c r="AS53" s="423">
        <v>40</v>
      </c>
      <c r="AT53" s="390">
        <v>926</v>
      </c>
      <c r="AU53" s="390">
        <v>37</v>
      </c>
      <c r="AV53" s="424">
        <v>38</v>
      </c>
      <c r="AW53" s="424">
        <v>3</v>
      </c>
      <c r="AX53" s="424">
        <f t="shared" si="8"/>
        <v>55</v>
      </c>
      <c r="AY53" s="424">
        <f t="shared" si="9"/>
        <v>2</v>
      </c>
      <c r="AZ53" s="210">
        <v>23386.51093929223</v>
      </c>
      <c r="BA53" s="210">
        <v>18686.119808956297</v>
      </c>
      <c r="BB53" s="190"/>
      <c r="BC53" s="190"/>
      <c r="BD53" s="190">
        <f t="shared" si="10"/>
        <v>1</v>
      </c>
      <c r="BE53" s="192" t="s">
        <v>33</v>
      </c>
      <c r="BF53" s="192" t="s">
        <v>838</v>
      </c>
      <c r="BG53" s="192" t="s">
        <v>1198</v>
      </c>
      <c r="BH53" s="192" t="s">
        <v>415</v>
      </c>
      <c r="BI53" s="192" t="s">
        <v>1418</v>
      </c>
      <c r="BJ53" s="193">
        <v>0</v>
      </c>
      <c r="BK53" s="193">
        <v>0</v>
      </c>
      <c r="BL53" s="193">
        <v>0</v>
      </c>
      <c r="BM53" s="193">
        <v>0</v>
      </c>
      <c r="BN53" s="193">
        <v>0</v>
      </c>
      <c r="BO53" s="193">
        <v>0</v>
      </c>
      <c r="BP53" s="194">
        <v>0</v>
      </c>
      <c r="BQ53" s="194">
        <v>0</v>
      </c>
      <c r="BR53" s="194">
        <v>0</v>
      </c>
      <c r="BS53" s="194">
        <v>0</v>
      </c>
      <c r="BT53" s="194">
        <v>0</v>
      </c>
      <c r="BU53" s="194">
        <v>0</v>
      </c>
      <c r="BV53" s="194">
        <v>0</v>
      </c>
      <c r="BW53" s="194">
        <v>0</v>
      </c>
      <c r="BX53" s="195">
        <v>0</v>
      </c>
      <c r="BY53" s="195">
        <v>0</v>
      </c>
      <c r="BZ53" s="195">
        <v>0</v>
      </c>
      <c r="CA53" s="195">
        <v>0</v>
      </c>
      <c r="CB53" s="195">
        <v>0</v>
      </c>
      <c r="CC53" s="195">
        <v>0</v>
      </c>
      <c r="CD53" s="195">
        <v>0</v>
      </c>
      <c r="CE53" s="195">
        <v>0</v>
      </c>
      <c r="CF53" s="196">
        <v>1134</v>
      </c>
      <c r="CG53" s="196">
        <v>2</v>
      </c>
      <c r="CH53" s="196">
        <v>46</v>
      </c>
      <c r="CI53" s="196">
        <v>77</v>
      </c>
      <c r="CJ53" s="196">
        <v>2</v>
      </c>
      <c r="CK53" s="196">
        <v>79</v>
      </c>
      <c r="CL53" s="197">
        <v>1134</v>
      </c>
      <c r="CM53" s="197">
        <v>2</v>
      </c>
      <c r="CN53" s="197">
        <v>46</v>
      </c>
      <c r="CO53" s="198">
        <v>77</v>
      </c>
      <c r="CP53" s="198">
        <v>2</v>
      </c>
      <c r="CQ53" s="198">
        <v>0</v>
      </c>
      <c r="CR53" s="198">
        <v>0</v>
      </c>
      <c r="CS53" s="197">
        <v>79</v>
      </c>
      <c r="CT53" s="200"/>
      <c r="CU53" s="200"/>
      <c r="CV53" s="200">
        <v>1134</v>
      </c>
      <c r="CW53" s="200"/>
      <c r="CX53" s="200"/>
      <c r="CY53" s="200"/>
      <c r="CZ53" s="200">
        <v>46</v>
      </c>
      <c r="DA53" s="200"/>
      <c r="DB53" s="200"/>
      <c r="DC53" s="200"/>
      <c r="DD53" s="200">
        <v>1134</v>
      </c>
      <c r="DE53" s="200">
        <v>46</v>
      </c>
      <c r="DF53" s="200">
        <v>1</v>
      </c>
      <c r="DG53" s="200">
        <v>1</v>
      </c>
      <c r="DH53" s="201">
        <v>6178.97311967952</v>
      </c>
      <c r="DI53" s="201">
        <v>8373.352639405204</v>
      </c>
      <c r="DJ53" s="202">
        <v>14552.325759084724</v>
      </c>
      <c r="DK53" s="200" t="s">
        <v>1194</v>
      </c>
      <c r="DL53" s="200">
        <v>1</v>
      </c>
      <c r="DM53" s="200">
        <v>1</v>
      </c>
      <c r="DN53" s="200">
        <v>1</v>
      </c>
      <c r="DO53" s="425">
        <f t="shared" si="11"/>
        <v>115</v>
      </c>
      <c r="DP53" s="425">
        <f t="shared" si="12"/>
        <v>4</v>
      </c>
      <c r="DQ53" s="426">
        <f>(BA53+DO53*Foglio1!$L$20+superiore!DP53*Foglio1!$I$20)*(1-Foglio1!$L$28)</f>
        <v>16235.70926059714</v>
      </c>
    </row>
    <row r="54" spans="1:121" ht="28.5" customHeight="1">
      <c r="A54" s="416">
        <v>49</v>
      </c>
      <c r="B54" s="417" t="str">
        <f t="shared" si="22"/>
        <v>RH</v>
      </c>
      <c r="C54" s="417" t="s">
        <v>135</v>
      </c>
      <c r="D54" s="418" t="s">
        <v>416</v>
      </c>
      <c r="E54" s="419" t="s">
        <v>417</v>
      </c>
      <c r="F54" s="417" t="s">
        <v>202</v>
      </c>
      <c r="G54" s="190">
        <v>38</v>
      </c>
      <c r="H54" s="190">
        <v>829</v>
      </c>
      <c r="I54" s="190">
        <v>71</v>
      </c>
      <c r="J54" s="190">
        <v>0</v>
      </c>
      <c r="K54" s="190">
        <v>71</v>
      </c>
      <c r="L54" s="190">
        <v>31</v>
      </c>
      <c r="M54" s="190">
        <v>33</v>
      </c>
      <c r="N54" s="190">
        <v>801</v>
      </c>
      <c r="O54" s="190">
        <v>81</v>
      </c>
      <c r="P54" s="190">
        <v>16</v>
      </c>
      <c r="Q54" s="190">
        <v>97</v>
      </c>
      <c r="R54" s="190">
        <v>39</v>
      </c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90"/>
      <c r="AG54" s="190"/>
      <c r="AH54" s="190"/>
      <c r="AI54" s="190">
        <f t="shared" si="3"/>
        <v>33</v>
      </c>
      <c r="AJ54" s="190">
        <f t="shared" si="4"/>
        <v>801</v>
      </c>
      <c r="AK54" s="190">
        <f t="shared" si="5"/>
        <v>97</v>
      </c>
      <c r="AL54" s="190">
        <f t="shared" si="6"/>
        <v>39</v>
      </c>
      <c r="AM54" s="5">
        <f t="shared" si="7"/>
        <v>1</v>
      </c>
      <c r="AN54" s="422" t="s">
        <v>416</v>
      </c>
      <c r="AO54" s="433" t="s">
        <v>1077</v>
      </c>
      <c r="AP54" s="422" t="s">
        <v>838</v>
      </c>
      <c r="AQ54" s="210">
        <v>45229.45359859832</v>
      </c>
      <c r="AR54" s="423">
        <v>817</v>
      </c>
      <c r="AS54" s="423">
        <v>36</v>
      </c>
      <c r="AT54" s="390">
        <v>845</v>
      </c>
      <c r="AU54" s="390">
        <v>38</v>
      </c>
      <c r="AV54" s="424">
        <v>-28</v>
      </c>
      <c r="AW54" s="424">
        <v>-2</v>
      </c>
      <c r="AX54" s="424">
        <f t="shared" si="8"/>
        <v>-16</v>
      </c>
      <c r="AY54" s="424">
        <f t="shared" si="9"/>
        <v>-3</v>
      </c>
      <c r="AZ54" s="210">
        <v>43699.51000843656</v>
      </c>
      <c r="BA54" s="210">
        <v>31163.063241088767</v>
      </c>
      <c r="BB54" s="190"/>
      <c r="BC54" s="190"/>
      <c r="BD54" s="190">
        <f t="shared" si="10"/>
        <v>1</v>
      </c>
      <c r="BE54" s="192" t="s">
        <v>33</v>
      </c>
      <c r="BF54" s="192" t="s">
        <v>838</v>
      </c>
      <c r="BG54" s="192" t="s">
        <v>1241</v>
      </c>
      <c r="BH54" s="192" t="s">
        <v>416</v>
      </c>
      <c r="BI54" s="192" t="s">
        <v>1419</v>
      </c>
      <c r="BJ54" s="193">
        <v>0</v>
      </c>
      <c r="BK54" s="193">
        <v>0</v>
      </c>
      <c r="BL54" s="193">
        <v>0</v>
      </c>
      <c r="BM54" s="193">
        <v>0</v>
      </c>
      <c r="BN54" s="193">
        <v>0</v>
      </c>
      <c r="BO54" s="193">
        <v>0</v>
      </c>
      <c r="BP54" s="194">
        <v>0</v>
      </c>
      <c r="BQ54" s="194">
        <v>0</v>
      </c>
      <c r="BR54" s="194">
        <v>0</v>
      </c>
      <c r="BS54" s="194">
        <v>0</v>
      </c>
      <c r="BT54" s="194">
        <v>0</v>
      </c>
      <c r="BU54" s="194">
        <v>0</v>
      </c>
      <c r="BV54" s="194">
        <v>0</v>
      </c>
      <c r="BW54" s="194">
        <v>0</v>
      </c>
      <c r="BX54" s="195">
        <v>0</v>
      </c>
      <c r="BY54" s="195">
        <v>0</v>
      </c>
      <c r="BZ54" s="195">
        <v>0</v>
      </c>
      <c r="CA54" s="195">
        <v>0</v>
      </c>
      <c r="CB54" s="195">
        <v>0</v>
      </c>
      <c r="CC54" s="195">
        <v>0</v>
      </c>
      <c r="CD54" s="195">
        <v>0</v>
      </c>
      <c r="CE54" s="195">
        <v>0</v>
      </c>
      <c r="CF54" s="196">
        <v>806</v>
      </c>
      <c r="CG54" s="196">
        <v>39</v>
      </c>
      <c r="CH54" s="196">
        <v>35</v>
      </c>
      <c r="CI54" s="196">
        <v>69</v>
      </c>
      <c r="CJ54" s="196">
        <v>17</v>
      </c>
      <c r="CK54" s="196">
        <v>86</v>
      </c>
      <c r="CL54" s="197">
        <v>806</v>
      </c>
      <c r="CM54" s="197">
        <v>39</v>
      </c>
      <c r="CN54" s="197">
        <v>35</v>
      </c>
      <c r="CO54" s="198">
        <v>69</v>
      </c>
      <c r="CP54" s="198">
        <v>17</v>
      </c>
      <c r="CQ54" s="198">
        <v>0</v>
      </c>
      <c r="CR54" s="198">
        <v>0</v>
      </c>
      <c r="CS54" s="197">
        <v>86</v>
      </c>
      <c r="CT54" s="200"/>
      <c r="CU54" s="200"/>
      <c r="CV54" s="200"/>
      <c r="CW54" s="200">
        <v>806</v>
      </c>
      <c r="CX54" s="200"/>
      <c r="CY54" s="200"/>
      <c r="CZ54" s="200"/>
      <c r="DA54" s="200">
        <v>35</v>
      </c>
      <c r="DB54" s="200"/>
      <c r="DC54" s="200"/>
      <c r="DD54" s="200">
        <v>806</v>
      </c>
      <c r="DE54" s="200">
        <v>35</v>
      </c>
      <c r="DF54" s="200">
        <v>1</v>
      </c>
      <c r="DG54" s="200">
        <v>1</v>
      </c>
      <c r="DH54" s="201">
        <v>10811.589091235955</v>
      </c>
      <c r="DI54" s="201">
        <v>14134.489484536083</v>
      </c>
      <c r="DJ54" s="202">
        <v>24946.078575772037</v>
      </c>
      <c r="DK54" s="200">
        <v>1</v>
      </c>
      <c r="DL54" s="200" t="s">
        <v>1194</v>
      </c>
      <c r="DM54" s="200">
        <v>1</v>
      </c>
      <c r="DN54" s="200">
        <v>1</v>
      </c>
      <c r="DO54" s="425">
        <f t="shared" si="11"/>
        <v>5</v>
      </c>
      <c r="DP54" s="425">
        <f t="shared" si="12"/>
        <v>2</v>
      </c>
      <c r="DQ54" s="426">
        <f>(BA54+DO54*Foglio1!$L$20+superiore!DP54*Foglio1!$I$20)*(1-Foglio1!$L$28)</f>
        <v>24180.07815143705</v>
      </c>
    </row>
    <row r="55" spans="1:131" ht="25.5" customHeight="1" thickBot="1">
      <c r="A55" s="416">
        <v>50</v>
      </c>
      <c r="B55" s="417" t="str">
        <f t="shared" si="22"/>
        <v>RI</v>
      </c>
      <c r="C55" s="417" t="s">
        <v>135</v>
      </c>
      <c r="D55" s="418" t="s">
        <v>418</v>
      </c>
      <c r="E55" s="419" t="s">
        <v>419</v>
      </c>
      <c r="F55" s="417" t="s">
        <v>202</v>
      </c>
      <c r="G55" s="190">
        <v>50</v>
      </c>
      <c r="H55" s="190">
        <v>1002</v>
      </c>
      <c r="I55" s="190">
        <v>102</v>
      </c>
      <c r="J55" s="190">
        <v>0</v>
      </c>
      <c r="K55" s="190">
        <v>102</v>
      </c>
      <c r="L55" s="190">
        <v>52</v>
      </c>
      <c r="M55" s="190">
        <v>47</v>
      </c>
      <c r="N55" s="190">
        <v>880</v>
      </c>
      <c r="O55" s="190">
        <v>141</v>
      </c>
      <c r="P55" s="190">
        <v>14</v>
      </c>
      <c r="Q55" s="190">
        <v>155</v>
      </c>
      <c r="R55" s="190">
        <v>76</v>
      </c>
      <c r="S55" s="190">
        <v>6</v>
      </c>
      <c r="T55" s="190">
        <v>13</v>
      </c>
      <c r="U55" s="190"/>
      <c r="V55" s="190"/>
      <c r="W55" s="190"/>
      <c r="X55" s="190"/>
      <c r="Y55" s="190"/>
      <c r="Z55" s="190"/>
      <c r="AA55" s="190"/>
      <c r="AB55" s="190"/>
      <c r="AC55" s="190"/>
      <c r="AD55" s="190"/>
      <c r="AE55" s="190"/>
      <c r="AF55" s="190"/>
      <c r="AG55" s="190"/>
      <c r="AH55" s="190"/>
      <c r="AI55" s="190">
        <f t="shared" si="3"/>
        <v>47</v>
      </c>
      <c r="AJ55" s="190">
        <f t="shared" si="4"/>
        <v>880</v>
      </c>
      <c r="AK55" s="190">
        <f t="shared" si="5"/>
        <v>168</v>
      </c>
      <c r="AL55" s="190">
        <f t="shared" si="6"/>
        <v>76</v>
      </c>
      <c r="AM55" s="5">
        <f t="shared" si="7"/>
        <v>1</v>
      </c>
      <c r="AN55" s="422" t="s">
        <v>418</v>
      </c>
      <c r="AO55" s="432" t="s">
        <v>1079</v>
      </c>
      <c r="AP55" s="422" t="s">
        <v>838</v>
      </c>
      <c r="AQ55" s="210">
        <v>57466.821358019086</v>
      </c>
      <c r="AR55" s="423">
        <v>980</v>
      </c>
      <c r="AS55" s="423">
        <v>56</v>
      </c>
      <c r="AT55" s="390">
        <v>1050</v>
      </c>
      <c r="AU55" s="390">
        <v>52</v>
      </c>
      <c r="AV55" s="424">
        <v>-70</v>
      </c>
      <c r="AW55" s="424">
        <v>4</v>
      </c>
      <c r="AX55" s="424">
        <f t="shared" si="8"/>
        <v>-100</v>
      </c>
      <c r="AY55" s="424">
        <f t="shared" si="9"/>
        <v>-9</v>
      </c>
      <c r="AZ55" s="210">
        <v>57410.55502461018</v>
      </c>
      <c r="BA55" s="210">
        <v>38236.66396449171</v>
      </c>
      <c r="BB55" s="190"/>
      <c r="BC55" s="190"/>
      <c r="BD55" s="190">
        <f t="shared" si="10"/>
        <v>1</v>
      </c>
      <c r="BE55" s="192" t="s">
        <v>33</v>
      </c>
      <c r="BF55" s="192" t="s">
        <v>838</v>
      </c>
      <c r="BG55" s="192" t="s">
        <v>1245</v>
      </c>
      <c r="BH55" s="192" t="s">
        <v>418</v>
      </c>
      <c r="BI55" s="192" t="s">
        <v>1420</v>
      </c>
      <c r="BJ55" s="193">
        <v>0</v>
      </c>
      <c r="BK55" s="193">
        <v>0</v>
      </c>
      <c r="BL55" s="193">
        <v>0</v>
      </c>
      <c r="BM55" s="193">
        <v>0</v>
      </c>
      <c r="BN55" s="193">
        <v>0</v>
      </c>
      <c r="BO55" s="193">
        <v>0</v>
      </c>
      <c r="BP55" s="194">
        <v>0</v>
      </c>
      <c r="BQ55" s="194">
        <v>0</v>
      </c>
      <c r="BR55" s="194">
        <v>0</v>
      </c>
      <c r="BS55" s="194">
        <v>0</v>
      </c>
      <c r="BT55" s="194">
        <v>0</v>
      </c>
      <c r="BU55" s="194">
        <v>0</v>
      </c>
      <c r="BV55" s="194">
        <v>0</v>
      </c>
      <c r="BW55" s="194">
        <v>0</v>
      </c>
      <c r="BX55" s="195">
        <v>0</v>
      </c>
      <c r="BY55" s="195">
        <v>0</v>
      </c>
      <c r="BZ55" s="195">
        <v>0</v>
      </c>
      <c r="CA55" s="195">
        <v>0</v>
      </c>
      <c r="CB55" s="195">
        <v>0</v>
      </c>
      <c r="CC55" s="195">
        <v>0</v>
      </c>
      <c r="CD55" s="195">
        <v>0</v>
      </c>
      <c r="CE55" s="195">
        <v>0</v>
      </c>
      <c r="CF55" s="196">
        <v>892</v>
      </c>
      <c r="CG55" s="196">
        <v>30</v>
      </c>
      <c r="CH55" s="196">
        <v>50</v>
      </c>
      <c r="CI55" s="196">
        <v>116</v>
      </c>
      <c r="CJ55" s="196">
        <v>13</v>
      </c>
      <c r="CK55" s="196">
        <v>129</v>
      </c>
      <c r="CL55" s="197">
        <v>892</v>
      </c>
      <c r="CM55" s="197">
        <v>30</v>
      </c>
      <c r="CN55" s="197">
        <v>50</v>
      </c>
      <c r="CO55" s="198">
        <v>116</v>
      </c>
      <c r="CP55" s="198">
        <v>13</v>
      </c>
      <c r="CQ55" s="198">
        <v>0</v>
      </c>
      <c r="CR55" s="198">
        <v>0</v>
      </c>
      <c r="CS55" s="197">
        <v>129</v>
      </c>
      <c r="CT55" s="200"/>
      <c r="CU55" s="200"/>
      <c r="CV55" s="200"/>
      <c r="CW55" s="200">
        <v>892</v>
      </c>
      <c r="CX55" s="200"/>
      <c r="CY55" s="200"/>
      <c r="CZ55" s="200"/>
      <c r="DA55" s="200">
        <v>50</v>
      </c>
      <c r="DB55" s="200"/>
      <c r="DC55" s="200"/>
      <c r="DD55" s="200">
        <v>892</v>
      </c>
      <c r="DE55" s="200">
        <v>50</v>
      </c>
      <c r="DF55" s="200">
        <v>1</v>
      </c>
      <c r="DG55" s="200">
        <v>1</v>
      </c>
      <c r="DH55" s="201">
        <v>11965.182964494383</v>
      </c>
      <c r="DI55" s="201">
        <v>20192.12783505155</v>
      </c>
      <c r="DJ55" s="202">
        <v>32157.310799545932</v>
      </c>
      <c r="DK55" s="200">
        <v>1</v>
      </c>
      <c r="DL55" s="200" t="s">
        <v>1194</v>
      </c>
      <c r="DM55" s="200">
        <v>1</v>
      </c>
      <c r="DN55" s="200">
        <v>1</v>
      </c>
      <c r="DO55" s="425">
        <f t="shared" si="11"/>
        <v>12</v>
      </c>
      <c r="DP55" s="425">
        <f t="shared" si="12"/>
        <v>3</v>
      </c>
      <c r="DQ55" s="426">
        <f>(BA55+DO55*Foglio1!$L$20+superiore!DP55*Foglio1!$I$20)*(1-Foglio1!$L$28)</f>
        <v>29869.59393206503</v>
      </c>
      <c r="DR55" s="248"/>
      <c r="DS55" s="248"/>
      <c r="DT55" s="248"/>
      <c r="DU55" s="248"/>
      <c r="DV55" s="248"/>
      <c r="DW55" s="248"/>
      <c r="DX55" s="248"/>
      <c r="DY55" s="248"/>
      <c r="DZ55" s="248"/>
      <c r="EA55" s="248"/>
    </row>
    <row r="56" spans="1:131" s="248" customFormat="1" ht="28.5" customHeight="1" thickBot="1">
      <c r="A56" s="416">
        <v>51</v>
      </c>
      <c r="B56" s="417" t="str">
        <f t="shared" si="22"/>
        <v>TD</v>
      </c>
      <c r="C56" s="417" t="s">
        <v>135</v>
      </c>
      <c r="D56" s="418" t="s">
        <v>420</v>
      </c>
      <c r="E56" s="419" t="s">
        <v>785</v>
      </c>
      <c r="F56" s="417" t="s">
        <v>202</v>
      </c>
      <c r="G56" s="190">
        <v>35</v>
      </c>
      <c r="H56" s="190">
        <v>832</v>
      </c>
      <c r="I56" s="190">
        <v>77</v>
      </c>
      <c r="J56" s="190">
        <v>0</v>
      </c>
      <c r="K56" s="190">
        <v>77</v>
      </c>
      <c r="L56" s="190">
        <v>20</v>
      </c>
      <c r="M56" s="190">
        <v>36</v>
      </c>
      <c r="N56" s="190">
        <v>819</v>
      </c>
      <c r="O56" s="190">
        <v>85</v>
      </c>
      <c r="P56" s="190">
        <v>1</v>
      </c>
      <c r="Q56" s="190">
        <v>86</v>
      </c>
      <c r="R56" s="190">
        <v>21</v>
      </c>
      <c r="S56" s="190"/>
      <c r="T56" s="190"/>
      <c r="U56" s="190">
        <f>SUM(G35:G56)</f>
        <v>839</v>
      </c>
      <c r="V56" s="190">
        <f aca="true" t="shared" si="23" ref="V56:AH56">SUM(H35:H56)</f>
        <v>18919</v>
      </c>
      <c r="W56" s="190">
        <f t="shared" si="23"/>
        <v>1575</v>
      </c>
      <c r="X56" s="190">
        <f t="shared" si="23"/>
        <v>0</v>
      </c>
      <c r="Y56" s="190">
        <f t="shared" si="23"/>
        <v>1575</v>
      </c>
      <c r="Z56" s="190">
        <f t="shared" si="23"/>
        <v>568</v>
      </c>
      <c r="AA56" s="190">
        <f t="shared" si="23"/>
        <v>824</v>
      </c>
      <c r="AB56" s="190">
        <f t="shared" si="23"/>
        <v>18157</v>
      </c>
      <c r="AC56" s="190">
        <f t="shared" si="23"/>
        <v>2026</v>
      </c>
      <c r="AD56" s="190">
        <f t="shared" si="23"/>
        <v>134</v>
      </c>
      <c r="AE56" s="190">
        <f t="shared" si="23"/>
        <v>2160</v>
      </c>
      <c r="AF56" s="190">
        <f t="shared" si="23"/>
        <v>746</v>
      </c>
      <c r="AG56" s="190">
        <f t="shared" si="23"/>
        <v>27</v>
      </c>
      <c r="AH56" s="190">
        <f t="shared" si="23"/>
        <v>33</v>
      </c>
      <c r="AI56" s="190">
        <f t="shared" si="3"/>
        <v>36</v>
      </c>
      <c r="AJ56" s="190">
        <f t="shared" si="4"/>
        <v>819</v>
      </c>
      <c r="AK56" s="190">
        <f t="shared" si="5"/>
        <v>86</v>
      </c>
      <c r="AL56" s="190">
        <f t="shared" si="6"/>
        <v>21</v>
      </c>
      <c r="AM56" s="5">
        <f t="shared" si="7"/>
        <v>1</v>
      </c>
      <c r="AN56" s="422" t="s">
        <v>420</v>
      </c>
      <c r="AO56" s="432" t="s">
        <v>1083</v>
      </c>
      <c r="AP56" s="422" t="s">
        <v>838</v>
      </c>
      <c r="AQ56" s="210">
        <v>54577.52208492182</v>
      </c>
      <c r="AR56" s="423">
        <v>878</v>
      </c>
      <c r="AS56" s="423">
        <v>38</v>
      </c>
      <c r="AT56" s="390">
        <v>926</v>
      </c>
      <c r="AU56" s="390">
        <v>39</v>
      </c>
      <c r="AV56" s="424">
        <v>-48</v>
      </c>
      <c r="AW56" s="424">
        <v>-1</v>
      </c>
      <c r="AX56" s="424">
        <f t="shared" si="8"/>
        <v>-59</v>
      </c>
      <c r="AY56" s="424">
        <f t="shared" si="9"/>
        <v>-2</v>
      </c>
      <c r="AZ56" s="210">
        <v>53062.850075777416</v>
      </c>
      <c r="BA56" s="210">
        <v>37987.86109418447</v>
      </c>
      <c r="BB56" s="434">
        <f>SUM(AZ35:AZ56)</f>
        <v>946658.6548278732</v>
      </c>
      <c r="BC56" s="434">
        <f>SUM(BA35:BA56)</f>
        <v>695403.0292254643</v>
      </c>
      <c r="BD56" s="190">
        <f t="shared" si="10"/>
        <v>1</v>
      </c>
      <c r="BE56" s="192" t="s">
        <v>33</v>
      </c>
      <c r="BF56" s="192" t="s">
        <v>838</v>
      </c>
      <c r="BG56" s="192" t="s">
        <v>1205</v>
      </c>
      <c r="BH56" s="192" t="s">
        <v>420</v>
      </c>
      <c r="BI56" s="192" t="s">
        <v>1421</v>
      </c>
      <c r="BJ56" s="193">
        <v>0</v>
      </c>
      <c r="BK56" s="193">
        <v>0</v>
      </c>
      <c r="BL56" s="193">
        <v>0</v>
      </c>
      <c r="BM56" s="193">
        <v>0</v>
      </c>
      <c r="BN56" s="193">
        <v>0</v>
      </c>
      <c r="BO56" s="193">
        <v>0</v>
      </c>
      <c r="BP56" s="194">
        <v>0</v>
      </c>
      <c r="BQ56" s="194">
        <v>0</v>
      </c>
      <c r="BR56" s="194">
        <v>0</v>
      </c>
      <c r="BS56" s="194">
        <v>0</v>
      </c>
      <c r="BT56" s="194">
        <v>0</v>
      </c>
      <c r="BU56" s="194">
        <v>0</v>
      </c>
      <c r="BV56" s="194">
        <v>0</v>
      </c>
      <c r="BW56" s="194">
        <v>0</v>
      </c>
      <c r="BX56" s="195">
        <v>0</v>
      </c>
      <c r="BY56" s="195">
        <v>0</v>
      </c>
      <c r="BZ56" s="195">
        <v>0</v>
      </c>
      <c r="CA56" s="195">
        <v>0</v>
      </c>
      <c r="CB56" s="195">
        <v>0</v>
      </c>
      <c r="CC56" s="195">
        <v>0</v>
      </c>
      <c r="CD56" s="195">
        <v>0</v>
      </c>
      <c r="CE56" s="195">
        <v>0</v>
      </c>
      <c r="CF56" s="196">
        <v>794</v>
      </c>
      <c r="CG56" s="196">
        <v>1</v>
      </c>
      <c r="CH56" s="196">
        <v>33</v>
      </c>
      <c r="CI56" s="196">
        <v>71</v>
      </c>
      <c r="CJ56" s="196">
        <v>1</v>
      </c>
      <c r="CK56" s="196">
        <v>72</v>
      </c>
      <c r="CL56" s="197">
        <v>794</v>
      </c>
      <c r="CM56" s="197">
        <v>1</v>
      </c>
      <c r="CN56" s="197">
        <v>33</v>
      </c>
      <c r="CO56" s="198">
        <v>71</v>
      </c>
      <c r="CP56" s="198">
        <v>1</v>
      </c>
      <c r="CQ56" s="198">
        <v>0</v>
      </c>
      <c r="CR56" s="198">
        <v>0</v>
      </c>
      <c r="CS56" s="197">
        <v>72</v>
      </c>
      <c r="CT56" s="200"/>
      <c r="CU56" s="200"/>
      <c r="CV56" s="200"/>
      <c r="CW56" s="200"/>
      <c r="CX56" s="200"/>
      <c r="CY56" s="200">
        <v>794</v>
      </c>
      <c r="CZ56" s="200"/>
      <c r="DA56" s="200"/>
      <c r="DB56" s="200"/>
      <c r="DC56" s="200">
        <v>33</v>
      </c>
      <c r="DD56" s="200">
        <v>794</v>
      </c>
      <c r="DE56" s="200">
        <v>33</v>
      </c>
      <c r="DF56" s="200">
        <v>1</v>
      </c>
      <c r="DG56" s="200">
        <v>1</v>
      </c>
      <c r="DH56" s="201">
        <v>11652.859249839436</v>
      </c>
      <c r="DI56" s="201">
        <v>15601.552013793103</v>
      </c>
      <c r="DJ56" s="202">
        <v>27254.411263632537</v>
      </c>
      <c r="DK56" s="200">
        <v>1</v>
      </c>
      <c r="DL56" s="200">
        <v>1</v>
      </c>
      <c r="DM56" s="200">
        <v>1</v>
      </c>
      <c r="DN56" s="200" t="s">
        <v>1194</v>
      </c>
      <c r="DO56" s="425">
        <f t="shared" si="11"/>
        <v>-25</v>
      </c>
      <c r="DP56" s="425">
        <f t="shared" si="12"/>
        <v>-3</v>
      </c>
      <c r="DQ56" s="426">
        <f>(BA56+DO56*Foglio1!$L$20+superiore!DP56*Foglio1!$I$20)*(1-Foglio1!$L$28)</f>
        <v>27709.590527040156</v>
      </c>
      <c r="DR56" s="250"/>
      <c r="DS56" s="250"/>
      <c r="DT56" s="250"/>
      <c r="DU56" s="250"/>
      <c r="DV56" s="250"/>
      <c r="DW56" s="250"/>
      <c r="DX56" s="250"/>
      <c r="DY56" s="250"/>
      <c r="DZ56" s="250"/>
      <c r="EA56" s="250"/>
    </row>
    <row r="57" spans="1:131" s="249" customFormat="1" ht="28.5" customHeight="1">
      <c r="A57" s="427"/>
      <c r="B57" s="427"/>
      <c r="C57" s="427"/>
      <c r="D57" s="428"/>
      <c r="E57" s="427" t="s">
        <v>1382</v>
      </c>
      <c r="F57" s="427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429"/>
      <c r="AH57" s="429"/>
      <c r="AI57" s="430">
        <f>SUM(AI35:AI56)</f>
        <v>824</v>
      </c>
      <c r="AJ57" s="430">
        <f aca="true" t="shared" si="24" ref="AJ57:CU57">SUM(AJ35:AJ56)</f>
        <v>18157</v>
      </c>
      <c r="AK57" s="429">
        <f t="shared" si="24"/>
        <v>2193</v>
      </c>
      <c r="AL57" s="429">
        <f t="shared" si="24"/>
        <v>746</v>
      </c>
      <c r="AM57" s="429">
        <f t="shared" si="24"/>
        <v>22</v>
      </c>
      <c r="AN57" s="429">
        <f t="shared" si="24"/>
        <v>0</v>
      </c>
      <c r="AO57" s="429">
        <f t="shared" si="24"/>
        <v>0</v>
      </c>
      <c r="AP57" s="429">
        <f t="shared" si="24"/>
        <v>0</v>
      </c>
      <c r="AQ57" s="429">
        <f t="shared" si="24"/>
        <v>959996.2472331784</v>
      </c>
      <c r="AR57" s="429">
        <f t="shared" si="24"/>
        <v>18134</v>
      </c>
      <c r="AS57" s="429">
        <f t="shared" si="24"/>
        <v>844</v>
      </c>
      <c r="AT57" s="429">
        <f t="shared" si="24"/>
        <v>18125</v>
      </c>
      <c r="AU57" s="429">
        <f t="shared" si="24"/>
        <v>851</v>
      </c>
      <c r="AV57" s="429">
        <f t="shared" si="24"/>
        <v>9</v>
      </c>
      <c r="AW57" s="429">
        <f t="shared" si="24"/>
        <v>-7</v>
      </c>
      <c r="AX57" s="430">
        <f t="shared" si="24"/>
        <v>23</v>
      </c>
      <c r="AY57" s="430">
        <f t="shared" si="24"/>
        <v>-20</v>
      </c>
      <c r="AZ57" s="429">
        <f t="shared" si="24"/>
        <v>946658.6548278732</v>
      </c>
      <c r="BA57" s="429">
        <f t="shared" si="24"/>
        <v>695403.0292254643</v>
      </c>
      <c r="BB57" s="429">
        <f t="shared" si="24"/>
        <v>946658.6548278732</v>
      </c>
      <c r="BC57" s="429">
        <f t="shared" si="24"/>
        <v>695403.0292254643</v>
      </c>
      <c r="BD57" s="429">
        <f t="shared" si="24"/>
        <v>22</v>
      </c>
      <c r="BE57" s="429">
        <f t="shared" si="24"/>
        <v>0</v>
      </c>
      <c r="BF57" s="429"/>
      <c r="BG57" s="429"/>
      <c r="BH57" s="429"/>
      <c r="BI57" s="429"/>
      <c r="BJ57" s="429">
        <f t="shared" si="24"/>
        <v>0</v>
      </c>
      <c r="BK57" s="429">
        <f t="shared" si="24"/>
        <v>0</v>
      </c>
      <c r="BL57" s="429">
        <f t="shared" si="24"/>
        <v>0</v>
      </c>
      <c r="BM57" s="429">
        <f t="shared" si="24"/>
        <v>0</v>
      </c>
      <c r="BN57" s="429">
        <f t="shared" si="24"/>
        <v>0</v>
      </c>
      <c r="BO57" s="429">
        <f t="shared" si="24"/>
        <v>0</v>
      </c>
      <c r="BP57" s="429">
        <f t="shared" si="24"/>
        <v>0</v>
      </c>
      <c r="BQ57" s="429">
        <f t="shared" si="24"/>
        <v>0</v>
      </c>
      <c r="BR57" s="429">
        <f t="shared" si="24"/>
        <v>0</v>
      </c>
      <c r="BS57" s="429">
        <f t="shared" si="24"/>
        <v>0</v>
      </c>
      <c r="BT57" s="429">
        <f t="shared" si="24"/>
        <v>0</v>
      </c>
      <c r="BU57" s="429">
        <f t="shared" si="24"/>
        <v>0</v>
      </c>
      <c r="BV57" s="429">
        <f t="shared" si="24"/>
        <v>0</v>
      </c>
      <c r="BW57" s="429">
        <f t="shared" si="24"/>
        <v>0</v>
      </c>
      <c r="BX57" s="429">
        <f t="shared" si="24"/>
        <v>0</v>
      </c>
      <c r="BY57" s="429">
        <f t="shared" si="24"/>
        <v>0</v>
      </c>
      <c r="BZ57" s="429">
        <f t="shared" si="24"/>
        <v>0</v>
      </c>
      <c r="CA57" s="429">
        <f t="shared" si="24"/>
        <v>0</v>
      </c>
      <c r="CB57" s="429">
        <f t="shared" si="24"/>
        <v>0</v>
      </c>
      <c r="CC57" s="429">
        <f t="shared" si="24"/>
        <v>0</v>
      </c>
      <c r="CD57" s="429">
        <f t="shared" si="24"/>
        <v>0</v>
      </c>
      <c r="CE57" s="429">
        <f t="shared" si="24"/>
        <v>0</v>
      </c>
      <c r="CF57" s="429">
        <f t="shared" si="24"/>
        <v>18505</v>
      </c>
      <c r="CG57" s="429">
        <f t="shared" si="24"/>
        <v>262</v>
      </c>
      <c r="CH57" s="429">
        <f t="shared" si="24"/>
        <v>842</v>
      </c>
      <c r="CI57" s="429">
        <f t="shared" si="24"/>
        <v>1705</v>
      </c>
      <c r="CJ57" s="429">
        <f t="shared" si="24"/>
        <v>133</v>
      </c>
      <c r="CK57" s="429">
        <f t="shared" si="24"/>
        <v>1838</v>
      </c>
      <c r="CL57" s="430">
        <f t="shared" si="24"/>
        <v>18505</v>
      </c>
      <c r="CM57" s="429">
        <f t="shared" si="24"/>
        <v>262</v>
      </c>
      <c r="CN57" s="429">
        <f t="shared" si="24"/>
        <v>842</v>
      </c>
      <c r="CO57" s="429">
        <f t="shared" si="24"/>
        <v>1705</v>
      </c>
      <c r="CP57" s="429">
        <f t="shared" si="24"/>
        <v>133</v>
      </c>
      <c r="CQ57" s="429">
        <f t="shared" si="24"/>
        <v>0</v>
      </c>
      <c r="CR57" s="429">
        <f t="shared" si="24"/>
        <v>0</v>
      </c>
      <c r="CS57" s="429">
        <f t="shared" si="24"/>
        <v>1838</v>
      </c>
      <c r="CT57" s="429">
        <f t="shared" si="24"/>
        <v>0</v>
      </c>
      <c r="CU57" s="429">
        <f t="shared" si="24"/>
        <v>0</v>
      </c>
      <c r="CV57" s="429">
        <f aca="true" t="shared" si="25" ref="CV57:DQ57">SUM(CV35:CV56)</f>
        <v>6276</v>
      </c>
      <c r="CW57" s="429">
        <f t="shared" si="25"/>
        <v>4117</v>
      </c>
      <c r="CX57" s="429">
        <f t="shared" si="25"/>
        <v>1020</v>
      </c>
      <c r="CY57" s="429">
        <f t="shared" si="25"/>
        <v>7092</v>
      </c>
      <c r="CZ57" s="429">
        <f t="shared" si="25"/>
        <v>268</v>
      </c>
      <c r="DA57" s="429">
        <f t="shared" si="25"/>
        <v>203</v>
      </c>
      <c r="DB57" s="429">
        <f t="shared" si="25"/>
        <v>50</v>
      </c>
      <c r="DC57" s="429">
        <f t="shared" si="25"/>
        <v>321</v>
      </c>
      <c r="DD57" s="429">
        <f t="shared" si="25"/>
        <v>18505</v>
      </c>
      <c r="DE57" s="429">
        <f t="shared" si="25"/>
        <v>842</v>
      </c>
      <c r="DF57" s="429">
        <f t="shared" si="25"/>
        <v>22</v>
      </c>
      <c r="DG57" s="429">
        <f t="shared" si="25"/>
        <v>22</v>
      </c>
      <c r="DH57" s="429">
        <f t="shared" si="25"/>
        <v>214263.64635884727</v>
      </c>
      <c r="DI57" s="429">
        <f t="shared" si="25"/>
        <v>312564.90659482346</v>
      </c>
      <c r="DJ57" s="429">
        <f t="shared" si="25"/>
        <v>526828.5529536708</v>
      </c>
      <c r="DK57" s="429">
        <f t="shared" si="25"/>
        <v>14</v>
      </c>
      <c r="DL57" s="429">
        <f t="shared" si="25"/>
        <v>15</v>
      </c>
      <c r="DM57" s="429">
        <f t="shared" si="25"/>
        <v>20</v>
      </c>
      <c r="DN57" s="429">
        <f t="shared" si="25"/>
        <v>12</v>
      </c>
      <c r="DO57" s="430">
        <f t="shared" si="25"/>
        <v>348</v>
      </c>
      <c r="DP57" s="430">
        <f t="shared" si="25"/>
        <v>18</v>
      </c>
      <c r="DQ57" s="435">
        <f t="shared" si="25"/>
        <v>534279.5796283322</v>
      </c>
      <c r="DR57" s="251"/>
      <c r="DS57" s="251"/>
      <c r="DT57" s="251"/>
      <c r="DU57" s="251"/>
      <c r="DV57" s="251"/>
      <c r="DW57" s="251"/>
      <c r="DX57" s="251"/>
      <c r="DY57" s="251"/>
      <c r="DZ57" s="251"/>
      <c r="EA57" s="251"/>
    </row>
    <row r="58" spans="1:121" s="250" customFormat="1" ht="28.5" customHeight="1">
      <c r="A58" s="416">
        <v>52</v>
      </c>
      <c r="B58" s="436" t="str">
        <f t="shared" si="22"/>
        <v>IS</v>
      </c>
      <c r="C58" s="436" t="s">
        <v>214</v>
      </c>
      <c r="D58" s="437" t="s">
        <v>421</v>
      </c>
      <c r="E58" s="438" t="s">
        <v>786</v>
      </c>
      <c r="F58" s="436" t="s">
        <v>222</v>
      </c>
      <c r="G58" s="439">
        <v>22</v>
      </c>
      <c r="H58" s="439">
        <v>427</v>
      </c>
      <c r="I58" s="439">
        <v>39</v>
      </c>
      <c r="J58" s="439">
        <v>1</v>
      </c>
      <c r="K58" s="439">
        <f aca="true" t="shared" si="26" ref="K58:K64">SUM(I58:J58)</f>
        <v>40</v>
      </c>
      <c r="L58" s="439">
        <v>14</v>
      </c>
      <c r="M58" s="439">
        <v>22</v>
      </c>
      <c r="N58" s="439">
        <v>409</v>
      </c>
      <c r="O58" s="439">
        <v>58</v>
      </c>
      <c r="P58" s="439">
        <v>2</v>
      </c>
      <c r="Q58" s="439">
        <f aca="true" t="shared" si="27" ref="Q58:Q64">SUM(O58:P58)</f>
        <v>60</v>
      </c>
      <c r="R58" s="439">
        <v>14</v>
      </c>
      <c r="S58" s="439"/>
      <c r="T58" s="439"/>
      <c r="U58" s="440"/>
      <c r="V58" s="440"/>
      <c r="W58" s="440"/>
      <c r="X58" s="440"/>
      <c r="Y58" s="440"/>
      <c r="Z58" s="440"/>
      <c r="AA58" s="440"/>
      <c r="AB58" s="440"/>
      <c r="AC58" s="440"/>
      <c r="AD58" s="440"/>
      <c r="AE58" s="440"/>
      <c r="AF58" s="440"/>
      <c r="AG58" s="440"/>
      <c r="AH58" s="440"/>
      <c r="AI58" s="190">
        <f t="shared" si="3"/>
        <v>22</v>
      </c>
      <c r="AJ58" s="190">
        <f t="shared" si="4"/>
        <v>409</v>
      </c>
      <c r="AK58" s="190">
        <f t="shared" si="5"/>
        <v>60</v>
      </c>
      <c r="AL58" s="190">
        <f t="shared" si="6"/>
        <v>14</v>
      </c>
      <c r="AM58" s="5">
        <f t="shared" si="7"/>
        <v>1</v>
      </c>
      <c r="AN58" s="422" t="s">
        <v>421</v>
      </c>
      <c r="AO58" s="441" t="s">
        <v>1088</v>
      </c>
      <c r="AP58" s="422" t="s">
        <v>921</v>
      </c>
      <c r="AQ58" s="210">
        <v>13659.9889023567</v>
      </c>
      <c r="AR58" s="423">
        <v>385</v>
      </c>
      <c r="AS58" s="423">
        <v>21</v>
      </c>
      <c r="AT58" s="390">
        <v>393</v>
      </c>
      <c r="AU58" s="390">
        <v>22</v>
      </c>
      <c r="AV58" s="424">
        <v>-8</v>
      </c>
      <c r="AW58" s="424">
        <v>-1</v>
      </c>
      <c r="AX58" s="424">
        <f t="shared" si="8"/>
        <v>24</v>
      </c>
      <c r="AY58" s="424">
        <f t="shared" si="9"/>
        <v>1</v>
      </c>
      <c r="AZ58" s="210">
        <v>13065.305695322364</v>
      </c>
      <c r="BA58" s="210">
        <v>10321.798644633483</v>
      </c>
      <c r="BB58" s="440"/>
      <c r="BC58" s="440"/>
      <c r="BD58" s="190">
        <f t="shared" si="10"/>
        <v>1</v>
      </c>
      <c r="BE58" s="192" t="s">
        <v>34</v>
      </c>
      <c r="BF58" s="192" t="s">
        <v>921</v>
      </c>
      <c r="BG58" s="192" t="s">
        <v>440</v>
      </c>
      <c r="BH58" s="192" t="s">
        <v>421</v>
      </c>
      <c r="BI58" s="192" t="s">
        <v>1422</v>
      </c>
      <c r="BJ58" s="193">
        <v>0</v>
      </c>
      <c r="BK58" s="193">
        <v>0</v>
      </c>
      <c r="BL58" s="193">
        <v>0</v>
      </c>
      <c r="BM58" s="193">
        <v>0</v>
      </c>
      <c r="BN58" s="193">
        <v>0</v>
      </c>
      <c r="BO58" s="193">
        <v>0</v>
      </c>
      <c r="BP58" s="194">
        <v>0</v>
      </c>
      <c r="BQ58" s="194">
        <v>0</v>
      </c>
      <c r="BR58" s="194">
        <v>0</v>
      </c>
      <c r="BS58" s="194">
        <v>0</v>
      </c>
      <c r="BT58" s="194">
        <v>0</v>
      </c>
      <c r="BU58" s="194">
        <v>0</v>
      </c>
      <c r="BV58" s="194">
        <v>0</v>
      </c>
      <c r="BW58" s="194">
        <v>0</v>
      </c>
      <c r="BX58" s="195">
        <v>0</v>
      </c>
      <c r="BY58" s="195">
        <v>0</v>
      </c>
      <c r="BZ58" s="195">
        <v>0</v>
      </c>
      <c r="CA58" s="195">
        <v>0</v>
      </c>
      <c r="CB58" s="195">
        <v>0</v>
      </c>
      <c r="CC58" s="195">
        <v>0</v>
      </c>
      <c r="CD58" s="195">
        <v>0</v>
      </c>
      <c r="CE58" s="195">
        <v>0</v>
      </c>
      <c r="CF58" s="196">
        <v>431</v>
      </c>
      <c r="CG58" s="196">
        <v>3</v>
      </c>
      <c r="CH58" s="196">
        <v>22</v>
      </c>
      <c r="CI58" s="196">
        <v>40</v>
      </c>
      <c r="CJ58" s="196">
        <v>2</v>
      </c>
      <c r="CK58" s="196">
        <v>42</v>
      </c>
      <c r="CL58" s="197">
        <v>431</v>
      </c>
      <c r="CM58" s="197">
        <v>3</v>
      </c>
      <c r="CN58" s="197">
        <v>22</v>
      </c>
      <c r="CO58" s="198">
        <v>40</v>
      </c>
      <c r="CP58" s="198">
        <v>2</v>
      </c>
      <c r="CQ58" s="198">
        <v>0</v>
      </c>
      <c r="CR58" s="198">
        <v>0</v>
      </c>
      <c r="CS58" s="197">
        <v>42</v>
      </c>
      <c r="CT58" s="200"/>
      <c r="CU58" s="200"/>
      <c r="CV58" s="200">
        <v>431</v>
      </c>
      <c r="CW58" s="200"/>
      <c r="CX58" s="200"/>
      <c r="CY58" s="200"/>
      <c r="CZ58" s="200">
        <v>22</v>
      </c>
      <c r="DA58" s="200"/>
      <c r="DB58" s="200"/>
      <c r="DC58" s="200"/>
      <c r="DD58" s="200">
        <v>431</v>
      </c>
      <c r="DE58" s="200">
        <v>22</v>
      </c>
      <c r="DF58" s="200">
        <v>1</v>
      </c>
      <c r="DG58" s="200">
        <v>1</v>
      </c>
      <c r="DH58" s="201">
        <v>2348.4456918711403</v>
      </c>
      <c r="DI58" s="201">
        <v>4004.6469144981415</v>
      </c>
      <c r="DJ58" s="202">
        <v>6353.092606369282</v>
      </c>
      <c r="DK58" s="200" t="s">
        <v>1194</v>
      </c>
      <c r="DL58" s="200">
        <v>1</v>
      </c>
      <c r="DM58" s="200">
        <v>1</v>
      </c>
      <c r="DN58" s="200">
        <v>1</v>
      </c>
      <c r="DO58" s="425">
        <f t="shared" si="11"/>
        <v>22</v>
      </c>
      <c r="DP58" s="425">
        <f t="shared" si="12"/>
        <v>0</v>
      </c>
      <c r="DQ58" s="426">
        <f>(BA58+DO58*Foglio1!$L$20+superiore!DP58*Foglio1!$I$20)*(1-Foglio1!$L$28)</f>
        <v>8001.741104236109</v>
      </c>
    </row>
    <row r="59" spans="1:121" s="250" customFormat="1" ht="27.75" customHeight="1">
      <c r="A59" s="416">
        <v>53</v>
      </c>
      <c r="B59" s="436" t="str">
        <f t="shared" si="22"/>
        <v>TD</v>
      </c>
      <c r="C59" s="436" t="s">
        <v>214</v>
      </c>
      <c r="D59" s="437" t="s">
        <v>422</v>
      </c>
      <c r="E59" s="438" t="s">
        <v>787</v>
      </c>
      <c r="F59" s="436" t="s">
        <v>222</v>
      </c>
      <c r="G59" s="439">
        <v>22</v>
      </c>
      <c r="H59" s="439">
        <v>410</v>
      </c>
      <c r="I59" s="439">
        <v>43</v>
      </c>
      <c r="J59" s="439"/>
      <c r="K59" s="439">
        <f t="shared" si="26"/>
        <v>43</v>
      </c>
      <c r="L59" s="439">
        <v>17</v>
      </c>
      <c r="M59" s="439">
        <v>22</v>
      </c>
      <c r="N59" s="439">
        <v>386</v>
      </c>
      <c r="O59" s="439">
        <v>69</v>
      </c>
      <c r="P59" s="439">
        <v>6</v>
      </c>
      <c r="Q59" s="439">
        <f t="shared" si="27"/>
        <v>75</v>
      </c>
      <c r="R59" s="439">
        <v>17</v>
      </c>
      <c r="S59" s="439"/>
      <c r="T59" s="439"/>
      <c r="U59" s="440"/>
      <c r="V59" s="440"/>
      <c r="W59" s="440"/>
      <c r="X59" s="440"/>
      <c r="Y59" s="440"/>
      <c r="Z59" s="440"/>
      <c r="AA59" s="440"/>
      <c r="AB59" s="440"/>
      <c r="AC59" s="440"/>
      <c r="AD59" s="440"/>
      <c r="AE59" s="440"/>
      <c r="AF59" s="440"/>
      <c r="AG59" s="440"/>
      <c r="AH59" s="440"/>
      <c r="AI59" s="190">
        <f t="shared" si="3"/>
        <v>22</v>
      </c>
      <c r="AJ59" s="190">
        <f t="shared" si="4"/>
        <v>386</v>
      </c>
      <c r="AK59" s="190">
        <f t="shared" si="5"/>
        <v>75</v>
      </c>
      <c r="AL59" s="190">
        <f t="shared" si="6"/>
        <v>17</v>
      </c>
      <c r="AM59" s="5">
        <f t="shared" si="7"/>
        <v>1</v>
      </c>
      <c r="AN59" s="422" t="s">
        <v>422</v>
      </c>
      <c r="AO59" s="442" t="s">
        <v>1106</v>
      </c>
      <c r="AP59" s="422" t="s">
        <v>921</v>
      </c>
      <c r="AQ59" s="210">
        <v>24129.915790535557</v>
      </c>
      <c r="AR59" s="423">
        <v>383</v>
      </c>
      <c r="AS59" s="423">
        <v>21</v>
      </c>
      <c r="AT59" s="390">
        <v>387</v>
      </c>
      <c r="AU59" s="390">
        <v>20</v>
      </c>
      <c r="AV59" s="424">
        <v>-4</v>
      </c>
      <c r="AW59" s="424">
        <v>1</v>
      </c>
      <c r="AX59" s="424">
        <f t="shared" si="8"/>
        <v>3</v>
      </c>
      <c r="AY59" s="424">
        <f t="shared" si="9"/>
        <v>1</v>
      </c>
      <c r="AZ59" s="210">
        <v>24156.148275248743</v>
      </c>
      <c r="BA59" s="210">
        <v>18315.02035368391</v>
      </c>
      <c r="BB59" s="440"/>
      <c r="BC59" s="440"/>
      <c r="BD59" s="190">
        <f t="shared" si="10"/>
        <v>1</v>
      </c>
      <c r="BE59" s="192" t="s">
        <v>34</v>
      </c>
      <c r="BF59" s="192" t="s">
        <v>921</v>
      </c>
      <c r="BG59" s="192" t="s">
        <v>1205</v>
      </c>
      <c r="BH59" s="192" t="s">
        <v>422</v>
      </c>
      <c r="BI59" s="192" t="s">
        <v>1423</v>
      </c>
      <c r="BJ59" s="193">
        <v>0</v>
      </c>
      <c r="BK59" s="193">
        <v>0</v>
      </c>
      <c r="BL59" s="193">
        <v>0</v>
      </c>
      <c r="BM59" s="193">
        <v>0</v>
      </c>
      <c r="BN59" s="193">
        <v>0</v>
      </c>
      <c r="BO59" s="193">
        <v>0</v>
      </c>
      <c r="BP59" s="194">
        <v>0</v>
      </c>
      <c r="BQ59" s="194">
        <v>0</v>
      </c>
      <c r="BR59" s="194">
        <v>0</v>
      </c>
      <c r="BS59" s="194">
        <v>0</v>
      </c>
      <c r="BT59" s="194">
        <v>0</v>
      </c>
      <c r="BU59" s="194">
        <v>0</v>
      </c>
      <c r="BV59" s="194">
        <v>0</v>
      </c>
      <c r="BW59" s="194">
        <v>0</v>
      </c>
      <c r="BX59" s="195">
        <v>0</v>
      </c>
      <c r="BY59" s="195">
        <v>0</v>
      </c>
      <c r="BZ59" s="195">
        <v>0</v>
      </c>
      <c r="CA59" s="195">
        <v>0</v>
      </c>
      <c r="CB59" s="195">
        <v>0</v>
      </c>
      <c r="CC59" s="195">
        <v>0</v>
      </c>
      <c r="CD59" s="195">
        <v>0</v>
      </c>
      <c r="CE59" s="195">
        <v>0</v>
      </c>
      <c r="CF59" s="196">
        <v>371</v>
      </c>
      <c r="CG59" s="196">
        <v>8</v>
      </c>
      <c r="CH59" s="196">
        <v>20</v>
      </c>
      <c r="CI59" s="196">
        <v>45</v>
      </c>
      <c r="CJ59" s="196">
        <v>3</v>
      </c>
      <c r="CK59" s="196">
        <v>48</v>
      </c>
      <c r="CL59" s="197">
        <v>371</v>
      </c>
      <c r="CM59" s="197">
        <v>8</v>
      </c>
      <c r="CN59" s="197">
        <v>20</v>
      </c>
      <c r="CO59" s="198">
        <v>45</v>
      </c>
      <c r="CP59" s="198">
        <v>3</v>
      </c>
      <c r="CQ59" s="198">
        <v>0</v>
      </c>
      <c r="CR59" s="198">
        <v>0</v>
      </c>
      <c r="CS59" s="197">
        <v>48</v>
      </c>
      <c r="CT59" s="200"/>
      <c r="CU59" s="200"/>
      <c r="CV59" s="200"/>
      <c r="CW59" s="200"/>
      <c r="CX59" s="200"/>
      <c r="CY59" s="200">
        <v>371</v>
      </c>
      <c r="CZ59" s="200"/>
      <c r="DA59" s="200"/>
      <c r="DB59" s="200"/>
      <c r="DC59" s="200">
        <v>20</v>
      </c>
      <c r="DD59" s="200">
        <v>371</v>
      </c>
      <c r="DE59" s="200">
        <v>20</v>
      </c>
      <c r="DF59" s="200">
        <v>1</v>
      </c>
      <c r="DG59" s="200">
        <v>1</v>
      </c>
      <c r="DH59" s="201">
        <v>5444.849850995505</v>
      </c>
      <c r="DI59" s="201">
        <v>9455.486068965518</v>
      </c>
      <c r="DJ59" s="202">
        <v>14900.335919961024</v>
      </c>
      <c r="DK59" s="200">
        <v>1</v>
      </c>
      <c r="DL59" s="200">
        <v>1</v>
      </c>
      <c r="DM59" s="200">
        <v>1</v>
      </c>
      <c r="DN59" s="200" t="s">
        <v>1194</v>
      </c>
      <c r="DO59" s="425">
        <f t="shared" si="11"/>
        <v>-15</v>
      </c>
      <c r="DP59" s="425">
        <f t="shared" si="12"/>
        <v>-2</v>
      </c>
      <c r="DQ59" s="426">
        <f>(BA59+DO59*Foglio1!$L$20+superiore!DP59*Foglio1!$I$20)*(1-Foglio1!$L$28)</f>
        <v>13181.675218265611</v>
      </c>
    </row>
    <row r="60" spans="1:121" s="250" customFormat="1" ht="28.5" customHeight="1">
      <c r="A60" s="416">
        <v>54</v>
      </c>
      <c r="B60" s="436" t="str">
        <f t="shared" si="22"/>
        <v>RH</v>
      </c>
      <c r="C60" s="436" t="s">
        <v>214</v>
      </c>
      <c r="D60" s="437" t="s">
        <v>423</v>
      </c>
      <c r="E60" s="438" t="s">
        <v>788</v>
      </c>
      <c r="F60" s="436" t="s">
        <v>227</v>
      </c>
      <c r="G60" s="439">
        <v>23</v>
      </c>
      <c r="H60" s="439">
        <v>481</v>
      </c>
      <c r="I60" s="439">
        <v>44</v>
      </c>
      <c r="J60" s="439">
        <v>3</v>
      </c>
      <c r="K60" s="439">
        <f t="shared" si="26"/>
        <v>47</v>
      </c>
      <c r="L60" s="439">
        <v>32</v>
      </c>
      <c r="M60" s="439">
        <v>23</v>
      </c>
      <c r="N60" s="439">
        <v>481</v>
      </c>
      <c r="O60" s="439">
        <v>68</v>
      </c>
      <c r="P60" s="439">
        <v>19</v>
      </c>
      <c r="Q60" s="439">
        <f t="shared" si="27"/>
        <v>87</v>
      </c>
      <c r="R60" s="439">
        <v>32</v>
      </c>
      <c r="S60" s="439"/>
      <c r="T60" s="439"/>
      <c r="U60" s="440"/>
      <c r="V60" s="440"/>
      <c r="W60" s="440"/>
      <c r="X60" s="440"/>
      <c r="Y60" s="440"/>
      <c r="Z60" s="440"/>
      <c r="AA60" s="440"/>
      <c r="AB60" s="440"/>
      <c r="AC60" s="440"/>
      <c r="AD60" s="440"/>
      <c r="AE60" s="440"/>
      <c r="AF60" s="440"/>
      <c r="AG60" s="440"/>
      <c r="AH60" s="440"/>
      <c r="AI60" s="190">
        <f t="shared" si="3"/>
        <v>23</v>
      </c>
      <c r="AJ60" s="190">
        <f t="shared" si="4"/>
        <v>481</v>
      </c>
      <c r="AK60" s="190">
        <f t="shared" si="5"/>
        <v>87</v>
      </c>
      <c r="AL60" s="190">
        <f t="shared" si="6"/>
        <v>32</v>
      </c>
      <c r="AM60" s="5">
        <f t="shared" si="7"/>
        <v>1</v>
      </c>
      <c r="AN60" s="422" t="s">
        <v>423</v>
      </c>
      <c r="AO60" s="442" t="s">
        <v>1099</v>
      </c>
      <c r="AP60" s="422" t="s">
        <v>925</v>
      </c>
      <c r="AQ60" s="210">
        <v>22506.534435756323</v>
      </c>
      <c r="AR60" s="423">
        <v>426</v>
      </c>
      <c r="AS60" s="423">
        <v>21</v>
      </c>
      <c r="AT60" s="390">
        <v>418</v>
      </c>
      <c r="AU60" s="390">
        <v>19</v>
      </c>
      <c r="AV60" s="424">
        <v>8</v>
      </c>
      <c r="AW60" s="424">
        <v>2</v>
      </c>
      <c r="AX60" s="424">
        <f t="shared" si="8"/>
        <v>55</v>
      </c>
      <c r="AY60" s="424">
        <f t="shared" si="9"/>
        <v>2</v>
      </c>
      <c r="AZ60" s="210">
        <v>23034.58243345664</v>
      </c>
      <c r="BA60" s="210">
        <v>18425.01942965559</v>
      </c>
      <c r="BB60" s="440"/>
      <c r="BC60" s="440"/>
      <c r="BD60" s="190">
        <f t="shared" si="10"/>
        <v>1</v>
      </c>
      <c r="BE60" s="192" t="s">
        <v>34</v>
      </c>
      <c r="BF60" s="192" t="s">
        <v>925</v>
      </c>
      <c r="BG60" s="192" t="s">
        <v>1241</v>
      </c>
      <c r="BH60" s="192" t="s">
        <v>423</v>
      </c>
      <c r="BI60" s="192" t="s">
        <v>1424</v>
      </c>
      <c r="BJ60" s="193">
        <v>0</v>
      </c>
      <c r="BK60" s="193">
        <v>0</v>
      </c>
      <c r="BL60" s="193">
        <v>0</v>
      </c>
      <c r="BM60" s="193">
        <v>0</v>
      </c>
      <c r="BN60" s="193">
        <v>0</v>
      </c>
      <c r="BO60" s="193">
        <v>0</v>
      </c>
      <c r="BP60" s="194">
        <v>0</v>
      </c>
      <c r="BQ60" s="194">
        <v>0</v>
      </c>
      <c r="BR60" s="194">
        <v>0</v>
      </c>
      <c r="BS60" s="194">
        <v>0</v>
      </c>
      <c r="BT60" s="194">
        <v>0</v>
      </c>
      <c r="BU60" s="194">
        <v>0</v>
      </c>
      <c r="BV60" s="194">
        <v>0</v>
      </c>
      <c r="BW60" s="194">
        <v>0</v>
      </c>
      <c r="BX60" s="195">
        <v>0</v>
      </c>
      <c r="BY60" s="195">
        <v>0</v>
      </c>
      <c r="BZ60" s="195">
        <v>0</v>
      </c>
      <c r="CA60" s="195">
        <v>0</v>
      </c>
      <c r="CB60" s="195">
        <v>0</v>
      </c>
      <c r="CC60" s="195">
        <v>0</v>
      </c>
      <c r="CD60" s="195">
        <v>0</v>
      </c>
      <c r="CE60" s="195">
        <v>0</v>
      </c>
      <c r="CF60" s="196">
        <v>535</v>
      </c>
      <c r="CG60" s="196">
        <v>38</v>
      </c>
      <c r="CH60" s="196">
        <v>26</v>
      </c>
      <c r="CI60" s="196">
        <v>59</v>
      </c>
      <c r="CJ60" s="196">
        <v>18</v>
      </c>
      <c r="CK60" s="196">
        <v>77</v>
      </c>
      <c r="CL60" s="197">
        <v>535</v>
      </c>
      <c r="CM60" s="197">
        <v>38</v>
      </c>
      <c r="CN60" s="197">
        <v>26</v>
      </c>
      <c r="CO60" s="198">
        <v>59</v>
      </c>
      <c r="CP60" s="198">
        <v>18</v>
      </c>
      <c r="CQ60" s="198">
        <v>0</v>
      </c>
      <c r="CR60" s="198">
        <v>0</v>
      </c>
      <c r="CS60" s="197">
        <v>77</v>
      </c>
      <c r="CT60" s="200"/>
      <c r="CU60" s="200"/>
      <c r="CV60" s="200"/>
      <c r="CW60" s="200">
        <v>535</v>
      </c>
      <c r="CX60" s="200"/>
      <c r="CY60" s="200"/>
      <c r="CZ60" s="200"/>
      <c r="DA60" s="200">
        <v>26</v>
      </c>
      <c r="DB60" s="200"/>
      <c r="DC60" s="200"/>
      <c r="DD60" s="200">
        <v>535</v>
      </c>
      <c r="DE60" s="200">
        <v>26</v>
      </c>
      <c r="DF60" s="200">
        <v>1</v>
      </c>
      <c r="DG60" s="200">
        <v>1</v>
      </c>
      <c r="DH60" s="201">
        <v>7176.427002247191</v>
      </c>
      <c r="DI60" s="201">
        <v>10499.906474226806</v>
      </c>
      <c r="DJ60" s="202">
        <v>17676.333476473996</v>
      </c>
      <c r="DK60" s="200">
        <v>1</v>
      </c>
      <c r="DL60" s="200" t="s">
        <v>1194</v>
      </c>
      <c r="DM60" s="200">
        <v>1</v>
      </c>
      <c r="DN60" s="200">
        <v>1</v>
      </c>
      <c r="DO60" s="425">
        <f t="shared" si="11"/>
        <v>54</v>
      </c>
      <c r="DP60" s="425">
        <f t="shared" si="12"/>
        <v>3</v>
      </c>
      <c r="DQ60" s="426">
        <f>(BA60+DO60*Foglio1!$L$20+superiore!DP60*Foglio1!$I$20)*(1-Foglio1!$L$28)</f>
        <v>15236.926368437733</v>
      </c>
    </row>
    <row r="61" spans="1:121" s="250" customFormat="1" ht="27.75" customHeight="1">
      <c r="A61" s="416">
        <v>55</v>
      </c>
      <c r="B61" s="436" t="str">
        <f t="shared" si="22"/>
        <v>IS</v>
      </c>
      <c r="C61" s="436" t="s">
        <v>214</v>
      </c>
      <c r="D61" s="437" t="s">
        <v>424</v>
      </c>
      <c r="E61" s="438" t="s">
        <v>789</v>
      </c>
      <c r="F61" s="436" t="s">
        <v>230</v>
      </c>
      <c r="G61" s="439">
        <v>42</v>
      </c>
      <c r="H61" s="439">
        <v>944</v>
      </c>
      <c r="I61" s="439">
        <v>74</v>
      </c>
      <c r="J61" s="439"/>
      <c r="K61" s="439">
        <f t="shared" si="26"/>
        <v>74</v>
      </c>
      <c r="L61" s="439">
        <v>20</v>
      </c>
      <c r="M61" s="443">
        <v>43</v>
      </c>
      <c r="N61" s="439">
        <v>929</v>
      </c>
      <c r="O61" s="439">
        <v>92</v>
      </c>
      <c r="P61" s="439"/>
      <c r="Q61" s="439">
        <f t="shared" si="27"/>
        <v>92</v>
      </c>
      <c r="R61" s="439">
        <v>20</v>
      </c>
      <c r="S61" s="439"/>
      <c r="T61" s="439"/>
      <c r="U61" s="440"/>
      <c r="V61" s="440"/>
      <c r="W61" s="440"/>
      <c r="X61" s="440"/>
      <c r="Y61" s="440"/>
      <c r="Z61" s="440"/>
      <c r="AA61" s="440"/>
      <c r="AB61" s="440"/>
      <c r="AC61" s="440"/>
      <c r="AD61" s="440"/>
      <c r="AE61" s="440"/>
      <c r="AF61" s="440"/>
      <c r="AG61" s="440"/>
      <c r="AH61" s="440"/>
      <c r="AI61" s="190">
        <f t="shared" si="3"/>
        <v>43</v>
      </c>
      <c r="AJ61" s="190">
        <f t="shared" si="4"/>
        <v>929</v>
      </c>
      <c r="AK61" s="190">
        <f t="shared" si="5"/>
        <v>92</v>
      </c>
      <c r="AL61" s="190">
        <f t="shared" si="6"/>
        <v>20</v>
      </c>
      <c r="AM61" s="5">
        <f t="shared" si="7"/>
        <v>1</v>
      </c>
      <c r="AN61" s="422" t="s">
        <v>424</v>
      </c>
      <c r="AO61" s="442" t="s">
        <v>1089</v>
      </c>
      <c r="AP61" s="422" t="s">
        <v>1090</v>
      </c>
      <c r="AQ61" s="210">
        <v>23346.87061791978</v>
      </c>
      <c r="AR61" s="423">
        <v>858</v>
      </c>
      <c r="AS61" s="423">
        <v>41</v>
      </c>
      <c r="AT61" s="390">
        <v>829</v>
      </c>
      <c r="AU61" s="390">
        <v>40</v>
      </c>
      <c r="AV61" s="424">
        <v>29</v>
      </c>
      <c r="AW61" s="424">
        <v>1</v>
      </c>
      <c r="AX61" s="424">
        <f t="shared" si="8"/>
        <v>71</v>
      </c>
      <c r="AY61" s="424">
        <f t="shared" si="9"/>
        <v>2</v>
      </c>
      <c r="AZ61" s="210">
        <v>23754.14004587556</v>
      </c>
      <c r="BA61" s="210">
        <v>19138.08392629875</v>
      </c>
      <c r="BB61" s="440"/>
      <c r="BC61" s="440"/>
      <c r="BD61" s="190">
        <f t="shared" si="10"/>
        <v>1</v>
      </c>
      <c r="BE61" s="192" t="s">
        <v>34</v>
      </c>
      <c r="BF61" s="192" t="s">
        <v>897</v>
      </c>
      <c r="BG61" s="192" t="s">
        <v>440</v>
      </c>
      <c r="BH61" s="192" t="s">
        <v>424</v>
      </c>
      <c r="BI61" s="192" t="s">
        <v>1425</v>
      </c>
      <c r="BJ61" s="193">
        <v>0</v>
      </c>
      <c r="BK61" s="193">
        <v>0</v>
      </c>
      <c r="BL61" s="193">
        <v>0</v>
      </c>
      <c r="BM61" s="193">
        <v>0</v>
      </c>
      <c r="BN61" s="193">
        <v>0</v>
      </c>
      <c r="BO61" s="193">
        <v>0</v>
      </c>
      <c r="BP61" s="194">
        <v>0</v>
      </c>
      <c r="BQ61" s="194">
        <v>0</v>
      </c>
      <c r="BR61" s="194">
        <v>0</v>
      </c>
      <c r="BS61" s="194">
        <v>0</v>
      </c>
      <c r="BT61" s="194">
        <v>0</v>
      </c>
      <c r="BU61" s="194">
        <v>0</v>
      </c>
      <c r="BV61" s="194">
        <v>0</v>
      </c>
      <c r="BW61" s="194">
        <v>0</v>
      </c>
      <c r="BX61" s="195">
        <v>0</v>
      </c>
      <c r="BY61" s="195">
        <v>0</v>
      </c>
      <c r="BZ61" s="195">
        <v>0</v>
      </c>
      <c r="CA61" s="195">
        <v>0</v>
      </c>
      <c r="CB61" s="195">
        <v>0</v>
      </c>
      <c r="CC61" s="195">
        <v>0</v>
      </c>
      <c r="CD61" s="195">
        <v>0</v>
      </c>
      <c r="CE61" s="195">
        <v>0</v>
      </c>
      <c r="CF61" s="196">
        <v>989</v>
      </c>
      <c r="CG61" s="196">
        <v>0</v>
      </c>
      <c r="CH61" s="196">
        <v>45</v>
      </c>
      <c r="CI61" s="196">
        <v>77</v>
      </c>
      <c r="CJ61" s="196">
        <v>0</v>
      </c>
      <c r="CK61" s="196">
        <v>77</v>
      </c>
      <c r="CL61" s="197">
        <v>989</v>
      </c>
      <c r="CM61" s="197">
        <v>0</v>
      </c>
      <c r="CN61" s="197">
        <v>45</v>
      </c>
      <c r="CO61" s="198">
        <v>77</v>
      </c>
      <c r="CP61" s="198">
        <v>0</v>
      </c>
      <c r="CQ61" s="198">
        <v>0</v>
      </c>
      <c r="CR61" s="198">
        <v>0</v>
      </c>
      <c r="CS61" s="197">
        <v>77</v>
      </c>
      <c r="CT61" s="200"/>
      <c r="CU61" s="200"/>
      <c r="CV61" s="200">
        <v>989</v>
      </c>
      <c r="CW61" s="200"/>
      <c r="CX61" s="200"/>
      <c r="CY61" s="200"/>
      <c r="CZ61" s="200">
        <v>45</v>
      </c>
      <c r="DA61" s="200"/>
      <c r="DB61" s="200"/>
      <c r="DC61" s="200"/>
      <c r="DD61" s="200">
        <v>989</v>
      </c>
      <c r="DE61" s="200">
        <v>45</v>
      </c>
      <c r="DF61" s="200">
        <v>1</v>
      </c>
      <c r="DG61" s="200">
        <v>1</v>
      </c>
      <c r="DH61" s="201">
        <v>5388.892782507094</v>
      </c>
      <c r="DI61" s="201">
        <v>8191.323234200744</v>
      </c>
      <c r="DJ61" s="202">
        <v>13580.216016707838</v>
      </c>
      <c r="DK61" s="200" t="s">
        <v>1194</v>
      </c>
      <c r="DL61" s="200">
        <v>1</v>
      </c>
      <c r="DM61" s="200">
        <v>1</v>
      </c>
      <c r="DN61" s="200">
        <v>1</v>
      </c>
      <c r="DO61" s="425">
        <f t="shared" si="11"/>
        <v>60</v>
      </c>
      <c r="DP61" s="425">
        <f t="shared" si="12"/>
        <v>2</v>
      </c>
      <c r="DQ61" s="426">
        <f>(BA61+DO61*Foglio1!$L$20+superiore!DP61*Foglio1!$I$20)*(1-Foglio1!$L$28)</f>
        <v>15552.851591868037</v>
      </c>
    </row>
    <row r="62" spans="1:121" s="250" customFormat="1" ht="24.75" customHeight="1">
      <c r="A62" s="416">
        <v>56</v>
      </c>
      <c r="B62" s="436" t="str">
        <f t="shared" si="22"/>
        <v>RC</v>
      </c>
      <c r="C62" s="436" t="s">
        <v>214</v>
      </c>
      <c r="D62" s="437" t="s">
        <v>425</v>
      </c>
      <c r="E62" s="438" t="s">
        <v>426</v>
      </c>
      <c r="F62" s="436" t="s">
        <v>230</v>
      </c>
      <c r="G62" s="439">
        <v>44</v>
      </c>
      <c r="H62" s="439">
        <v>910</v>
      </c>
      <c r="I62" s="439">
        <v>79</v>
      </c>
      <c r="J62" s="439">
        <v>11</v>
      </c>
      <c r="K62" s="439">
        <f t="shared" si="26"/>
        <v>90</v>
      </c>
      <c r="L62" s="439">
        <v>34</v>
      </c>
      <c r="M62" s="439">
        <v>44</v>
      </c>
      <c r="N62" s="439">
        <v>858</v>
      </c>
      <c r="O62" s="439">
        <v>103</v>
      </c>
      <c r="P62" s="439">
        <v>41</v>
      </c>
      <c r="Q62" s="439">
        <f t="shared" si="27"/>
        <v>144</v>
      </c>
      <c r="R62" s="439">
        <v>34</v>
      </c>
      <c r="S62" s="439"/>
      <c r="T62" s="439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190">
        <f t="shared" si="3"/>
        <v>44</v>
      </c>
      <c r="AJ62" s="190">
        <f t="shared" si="4"/>
        <v>858</v>
      </c>
      <c r="AK62" s="190">
        <f t="shared" si="5"/>
        <v>144</v>
      </c>
      <c r="AL62" s="190">
        <f t="shared" si="6"/>
        <v>34</v>
      </c>
      <c r="AM62" s="5">
        <f t="shared" si="7"/>
        <v>1</v>
      </c>
      <c r="AN62" s="422" t="s">
        <v>425</v>
      </c>
      <c r="AO62" s="442" t="s">
        <v>1098</v>
      </c>
      <c r="AP62" s="422" t="s">
        <v>1090</v>
      </c>
      <c r="AQ62" s="210">
        <v>47540.30661575793</v>
      </c>
      <c r="AR62" s="423">
        <v>842</v>
      </c>
      <c r="AS62" s="423">
        <v>41</v>
      </c>
      <c r="AT62" s="390">
        <v>834</v>
      </c>
      <c r="AU62" s="390">
        <v>43</v>
      </c>
      <c r="AV62" s="424">
        <v>8</v>
      </c>
      <c r="AW62" s="424">
        <v>-2</v>
      </c>
      <c r="AX62" s="424">
        <f t="shared" si="8"/>
        <v>16</v>
      </c>
      <c r="AY62" s="424">
        <f t="shared" si="9"/>
        <v>3</v>
      </c>
      <c r="AZ62" s="210">
        <v>46389.76084883226</v>
      </c>
      <c r="BA62" s="210">
        <v>35675.34968004532</v>
      </c>
      <c r="BB62" s="440"/>
      <c r="BC62" s="440"/>
      <c r="BD62" s="190">
        <f t="shared" si="10"/>
        <v>1</v>
      </c>
      <c r="BE62" s="192" t="s">
        <v>34</v>
      </c>
      <c r="BF62" s="192" t="s">
        <v>897</v>
      </c>
      <c r="BG62" s="192" t="s">
        <v>1201</v>
      </c>
      <c r="BH62" s="192" t="s">
        <v>425</v>
      </c>
      <c r="BI62" s="192" t="s">
        <v>1426</v>
      </c>
      <c r="BJ62" s="193">
        <v>0</v>
      </c>
      <c r="BK62" s="193">
        <v>0</v>
      </c>
      <c r="BL62" s="193">
        <v>0</v>
      </c>
      <c r="BM62" s="193">
        <v>0</v>
      </c>
      <c r="BN62" s="193">
        <v>0</v>
      </c>
      <c r="BO62" s="193">
        <v>0</v>
      </c>
      <c r="BP62" s="194">
        <v>0</v>
      </c>
      <c r="BQ62" s="194">
        <v>0</v>
      </c>
      <c r="BR62" s="194">
        <v>0</v>
      </c>
      <c r="BS62" s="194">
        <v>0</v>
      </c>
      <c r="BT62" s="194">
        <v>0</v>
      </c>
      <c r="BU62" s="194">
        <v>0</v>
      </c>
      <c r="BV62" s="194">
        <v>0</v>
      </c>
      <c r="BW62" s="194">
        <v>0</v>
      </c>
      <c r="BX62" s="195">
        <v>0</v>
      </c>
      <c r="BY62" s="195">
        <v>0</v>
      </c>
      <c r="BZ62" s="195">
        <v>0</v>
      </c>
      <c r="CA62" s="195">
        <v>0</v>
      </c>
      <c r="CB62" s="195">
        <v>0</v>
      </c>
      <c r="CC62" s="195">
        <v>0</v>
      </c>
      <c r="CD62" s="195">
        <v>0</v>
      </c>
      <c r="CE62" s="195">
        <v>0</v>
      </c>
      <c r="CF62" s="196">
        <v>812</v>
      </c>
      <c r="CG62" s="196">
        <v>70</v>
      </c>
      <c r="CH62" s="196">
        <v>43</v>
      </c>
      <c r="CI62" s="196">
        <v>83</v>
      </c>
      <c r="CJ62" s="196">
        <v>31</v>
      </c>
      <c r="CK62" s="196">
        <v>114</v>
      </c>
      <c r="CL62" s="197">
        <v>812</v>
      </c>
      <c r="CM62" s="197">
        <v>70</v>
      </c>
      <c r="CN62" s="197">
        <v>43</v>
      </c>
      <c r="CO62" s="198">
        <v>83</v>
      </c>
      <c r="CP62" s="198">
        <v>31</v>
      </c>
      <c r="CQ62" s="198">
        <v>0</v>
      </c>
      <c r="CR62" s="198">
        <v>0</v>
      </c>
      <c r="CS62" s="197">
        <v>114</v>
      </c>
      <c r="CT62" s="200"/>
      <c r="CU62" s="200"/>
      <c r="CV62" s="200"/>
      <c r="CW62" s="200">
        <v>812</v>
      </c>
      <c r="CX62" s="200"/>
      <c r="CY62" s="200"/>
      <c r="CZ62" s="200"/>
      <c r="DA62" s="200">
        <v>43</v>
      </c>
      <c r="DB62" s="200"/>
      <c r="DC62" s="200"/>
      <c r="DD62" s="200">
        <v>812</v>
      </c>
      <c r="DE62" s="200">
        <v>43</v>
      </c>
      <c r="DF62" s="200">
        <v>1</v>
      </c>
      <c r="DG62" s="200">
        <v>1</v>
      </c>
      <c r="DH62" s="201">
        <v>10892.072384719102</v>
      </c>
      <c r="DI62" s="201">
        <v>17365.22993814433</v>
      </c>
      <c r="DJ62" s="202">
        <v>28257.302322863434</v>
      </c>
      <c r="DK62" s="200">
        <v>1</v>
      </c>
      <c r="DL62" s="200" t="s">
        <v>1194</v>
      </c>
      <c r="DM62" s="200">
        <v>1</v>
      </c>
      <c r="DN62" s="200">
        <v>1</v>
      </c>
      <c r="DO62" s="425">
        <f t="shared" si="11"/>
        <v>-46</v>
      </c>
      <c r="DP62" s="425">
        <f t="shared" si="12"/>
        <v>-1</v>
      </c>
      <c r="DQ62" s="426">
        <f>(BA62+DO62*Foglio1!$L$20+superiore!DP62*Foglio1!$I$20)*(1-Foglio1!$L$28)</f>
        <v>26329.312015937256</v>
      </c>
    </row>
    <row r="63" spans="1:121" s="250" customFormat="1" ht="24.75" customHeight="1">
      <c r="A63" s="416">
        <v>57</v>
      </c>
      <c r="B63" s="436" t="str">
        <f t="shared" si="22"/>
        <v>TD</v>
      </c>
      <c r="C63" s="436" t="s">
        <v>214</v>
      </c>
      <c r="D63" s="437" t="s">
        <v>427</v>
      </c>
      <c r="E63" s="438" t="s">
        <v>790</v>
      </c>
      <c r="F63" s="436" t="s">
        <v>230</v>
      </c>
      <c r="G63" s="439">
        <v>27</v>
      </c>
      <c r="H63" s="439">
        <v>605</v>
      </c>
      <c r="I63" s="439">
        <v>56</v>
      </c>
      <c r="J63" s="439"/>
      <c r="K63" s="439">
        <f t="shared" si="26"/>
        <v>56</v>
      </c>
      <c r="L63" s="439">
        <v>20</v>
      </c>
      <c r="M63" s="439">
        <v>27</v>
      </c>
      <c r="N63" s="439">
        <v>578</v>
      </c>
      <c r="O63" s="439">
        <v>68</v>
      </c>
      <c r="P63" s="439">
        <v>1</v>
      </c>
      <c r="Q63" s="439">
        <f t="shared" si="27"/>
        <v>69</v>
      </c>
      <c r="R63" s="439">
        <v>20</v>
      </c>
      <c r="S63" s="439"/>
      <c r="T63" s="439"/>
      <c r="U63" s="440"/>
      <c r="V63" s="440"/>
      <c r="W63" s="440"/>
      <c r="X63" s="440"/>
      <c r="Y63" s="440"/>
      <c r="Z63" s="440"/>
      <c r="AA63" s="440"/>
      <c r="AB63" s="440"/>
      <c r="AC63" s="440"/>
      <c r="AD63" s="440"/>
      <c r="AE63" s="440"/>
      <c r="AF63" s="440"/>
      <c r="AG63" s="440"/>
      <c r="AH63" s="440"/>
      <c r="AI63" s="190">
        <f t="shared" si="3"/>
        <v>27</v>
      </c>
      <c r="AJ63" s="190">
        <f t="shared" si="4"/>
        <v>578</v>
      </c>
      <c r="AK63" s="190">
        <f t="shared" si="5"/>
        <v>69</v>
      </c>
      <c r="AL63" s="190">
        <f t="shared" si="6"/>
        <v>20</v>
      </c>
      <c r="AM63" s="5">
        <f t="shared" si="7"/>
        <v>1</v>
      </c>
      <c r="AN63" s="422" t="s">
        <v>427</v>
      </c>
      <c r="AO63" s="442" t="s">
        <v>1105</v>
      </c>
      <c r="AP63" s="422" t="s">
        <v>1090</v>
      </c>
      <c r="AQ63" s="210">
        <v>37678.92439468733</v>
      </c>
      <c r="AR63" s="423">
        <v>597</v>
      </c>
      <c r="AS63" s="423">
        <v>28</v>
      </c>
      <c r="AT63" s="390">
        <v>626</v>
      </c>
      <c r="AU63" s="390">
        <v>30</v>
      </c>
      <c r="AV63" s="424">
        <v>-29</v>
      </c>
      <c r="AW63" s="424">
        <v>-2</v>
      </c>
      <c r="AX63" s="424">
        <f t="shared" si="8"/>
        <v>-19</v>
      </c>
      <c r="AY63" s="424">
        <f t="shared" si="9"/>
        <v>-1</v>
      </c>
      <c r="AZ63" s="210">
        <v>36224.25192461661</v>
      </c>
      <c r="BA63" s="210">
        <v>26302.776093052704</v>
      </c>
      <c r="BB63" s="440"/>
      <c r="BC63" s="440"/>
      <c r="BD63" s="190">
        <f t="shared" si="10"/>
        <v>1</v>
      </c>
      <c r="BE63" s="192" t="s">
        <v>34</v>
      </c>
      <c r="BF63" s="192" t="s">
        <v>897</v>
      </c>
      <c r="BG63" s="192" t="s">
        <v>1205</v>
      </c>
      <c r="BH63" s="192" t="s">
        <v>427</v>
      </c>
      <c r="BI63" s="192" t="s">
        <v>1427</v>
      </c>
      <c r="BJ63" s="193">
        <v>0</v>
      </c>
      <c r="BK63" s="193">
        <v>0</v>
      </c>
      <c r="BL63" s="193">
        <v>0</v>
      </c>
      <c r="BM63" s="193">
        <v>0</v>
      </c>
      <c r="BN63" s="193">
        <v>0</v>
      </c>
      <c r="BO63" s="193">
        <v>0</v>
      </c>
      <c r="BP63" s="194">
        <v>0</v>
      </c>
      <c r="BQ63" s="194">
        <v>0</v>
      </c>
      <c r="BR63" s="194">
        <v>0</v>
      </c>
      <c r="BS63" s="194">
        <v>0</v>
      </c>
      <c r="BT63" s="194">
        <v>0</v>
      </c>
      <c r="BU63" s="194">
        <v>0</v>
      </c>
      <c r="BV63" s="194">
        <v>0</v>
      </c>
      <c r="BW63" s="194">
        <v>0</v>
      </c>
      <c r="BX63" s="195">
        <v>0</v>
      </c>
      <c r="BY63" s="195">
        <v>0</v>
      </c>
      <c r="BZ63" s="195">
        <v>0</v>
      </c>
      <c r="CA63" s="195">
        <v>0</v>
      </c>
      <c r="CB63" s="195">
        <v>0</v>
      </c>
      <c r="CC63" s="195">
        <v>0</v>
      </c>
      <c r="CD63" s="195">
        <v>0</v>
      </c>
      <c r="CE63" s="195">
        <v>0</v>
      </c>
      <c r="CF63" s="196">
        <v>551</v>
      </c>
      <c r="CG63" s="196">
        <v>1</v>
      </c>
      <c r="CH63" s="196">
        <v>25</v>
      </c>
      <c r="CI63" s="196">
        <v>53</v>
      </c>
      <c r="CJ63" s="196">
        <v>0</v>
      </c>
      <c r="CK63" s="196">
        <v>53</v>
      </c>
      <c r="CL63" s="197">
        <v>551</v>
      </c>
      <c r="CM63" s="197">
        <v>1</v>
      </c>
      <c r="CN63" s="197">
        <v>25</v>
      </c>
      <c r="CO63" s="198">
        <v>53</v>
      </c>
      <c r="CP63" s="198">
        <v>0</v>
      </c>
      <c r="CQ63" s="198">
        <v>0</v>
      </c>
      <c r="CR63" s="198">
        <v>0</v>
      </c>
      <c r="CS63" s="197">
        <v>53</v>
      </c>
      <c r="CT63" s="200"/>
      <c r="CU63" s="200"/>
      <c r="CV63" s="200"/>
      <c r="CW63" s="200"/>
      <c r="CX63" s="200"/>
      <c r="CY63" s="200">
        <v>551</v>
      </c>
      <c r="CZ63" s="200"/>
      <c r="DA63" s="200"/>
      <c r="DB63" s="200"/>
      <c r="DC63" s="200">
        <v>25</v>
      </c>
      <c r="DD63" s="200">
        <v>551</v>
      </c>
      <c r="DE63" s="200">
        <v>25</v>
      </c>
      <c r="DF63" s="200">
        <v>1</v>
      </c>
      <c r="DG63" s="200">
        <v>1</v>
      </c>
      <c r="DH63" s="201">
        <v>8086.5559781631355</v>
      </c>
      <c r="DI63" s="201">
        <v>11819.357586206897</v>
      </c>
      <c r="DJ63" s="202">
        <v>19905.913564370032</v>
      </c>
      <c r="DK63" s="200">
        <v>1</v>
      </c>
      <c r="DL63" s="200">
        <v>1</v>
      </c>
      <c r="DM63" s="200">
        <v>1</v>
      </c>
      <c r="DN63" s="200" t="s">
        <v>1194</v>
      </c>
      <c r="DO63" s="425">
        <f t="shared" si="11"/>
        <v>-27</v>
      </c>
      <c r="DP63" s="425">
        <f t="shared" si="12"/>
        <v>-2</v>
      </c>
      <c r="DQ63" s="426">
        <f>(BA63+DO63*Foglio1!$L$20+superiore!DP63*Foglio1!$I$20)*(1-Foglio1!$L$28)</f>
        <v>19123.864637304472</v>
      </c>
    </row>
    <row r="64" spans="1:121" s="250" customFormat="1" ht="27" customHeight="1">
      <c r="A64" s="416">
        <v>58</v>
      </c>
      <c r="B64" s="436" t="str">
        <f t="shared" si="22"/>
        <v>RI</v>
      </c>
      <c r="C64" s="436" t="s">
        <v>214</v>
      </c>
      <c r="D64" s="437" t="s">
        <v>428</v>
      </c>
      <c r="E64" s="438" t="s">
        <v>791</v>
      </c>
      <c r="F64" s="436" t="s">
        <v>240</v>
      </c>
      <c r="G64" s="439">
        <v>33</v>
      </c>
      <c r="H64" s="439">
        <v>695</v>
      </c>
      <c r="I64" s="439">
        <v>71</v>
      </c>
      <c r="J64" s="439">
        <v>1</v>
      </c>
      <c r="K64" s="439">
        <f t="shared" si="26"/>
        <v>72</v>
      </c>
      <c r="L64" s="439">
        <v>38</v>
      </c>
      <c r="M64" s="439">
        <v>33</v>
      </c>
      <c r="N64" s="439">
        <v>667</v>
      </c>
      <c r="O64" s="439">
        <v>94</v>
      </c>
      <c r="P64" s="439">
        <v>15</v>
      </c>
      <c r="Q64" s="439">
        <f t="shared" si="27"/>
        <v>109</v>
      </c>
      <c r="R64" s="439">
        <v>38</v>
      </c>
      <c r="S64" s="439"/>
      <c r="T64" s="439"/>
      <c r="U64" s="440"/>
      <c r="V64" s="440"/>
      <c r="W64" s="440"/>
      <c r="X64" s="440"/>
      <c r="Y64" s="440"/>
      <c r="Z64" s="440"/>
      <c r="AA64" s="440"/>
      <c r="AB64" s="440"/>
      <c r="AC64" s="440"/>
      <c r="AD64" s="440"/>
      <c r="AE64" s="440"/>
      <c r="AF64" s="440"/>
      <c r="AG64" s="440"/>
      <c r="AH64" s="440"/>
      <c r="AI64" s="190">
        <f t="shared" si="3"/>
        <v>33</v>
      </c>
      <c r="AJ64" s="190">
        <f t="shared" si="4"/>
        <v>667</v>
      </c>
      <c r="AK64" s="190">
        <f t="shared" si="5"/>
        <v>109</v>
      </c>
      <c r="AL64" s="190">
        <f t="shared" si="6"/>
        <v>38</v>
      </c>
      <c r="AM64" s="5">
        <f t="shared" si="7"/>
        <v>1</v>
      </c>
      <c r="AN64" s="422" t="s">
        <v>428</v>
      </c>
      <c r="AO64" s="442" t="s">
        <v>1100</v>
      </c>
      <c r="AP64" s="422" t="s">
        <v>901</v>
      </c>
      <c r="AQ64" s="210">
        <v>39442.48616980205</v>
      </c>
      <c r="AR64" s="423">
        <v>680</v>
      </c>
      <c r="AS64" s="423">
        <v>34</v>
      </c>
      <c r="AT64" s="390">
        <v>741</v>
      </c>
      <c r="AU64" s="390">
        <v>35</v>
      </c>
      <c r="AV64" s="424">
        <v>-61</v>
      </c>
      <c r="AW64" s="424">
        <v>-1</v>
      </c>
      <c r="AX64" s="424">
        <f t="shared" si="8"/>
        <v>-13</v>
      </c>
      <c r="AY64" s="424">
        <f t="shared" si="9"/>
        <v>-1</v>
      </c>
      <c r="AZ64" s="210">
        <v>37954.725351598485</v>
      </c>
      <c r="BA64" s="210">
        <v>27653.842770720938</v>
      </c>
      <c r="BB64" s="440"/>
      <c r="BC64" s="440"/>
      <c r="BD64" s="190">
        <f t="shared" si="10"/>
        <v>1</v>
      </c>
      <c r="BE64" s="192" t="s">
        <v>34</v>
      </c>
      <c r="BF64" s="192" t="s">
        <v>901</v>
      </c>
      <c r="BG64" s="192" t="s">
        <v>1245</v>
      </c>
      <c r="BH64" s="192" t="s">
        <v>428</v>
      </c>
      <c r="BI64" s="192" t="s">
        <v>1428</v>
      </c>
      <c r="BJ64" s="193">
        <v>0</v>
      </c>
      <c r="BK64" s="193">
        <v>0</v>
      </c>
      <c r="BL64" s="193">
        <v>0</v>
      </c>
      <c r="BM64" s="193">
        <v>0</v>
      </c>
      <c r="BN64" s="193">
        <v>0</v>
      </c>
      <c r="BO64" s="193">
        <v>0</v>
      </c>
      <c r="BP64" s="194">
        <v>0</v>
      </c>
      <c r="BQ64" s="194">
        <v>0</v>
      </c>
      <c r="BR64" s="194">
        <v>0</v>
      </c>
      <c r="BS64" s="194">
        <v>0</v>
      </c>
      <c r="BT64" s="194">
        <v>0</v>
      </c>
      <c r="BU64" s="194">
        <v>0</v>
      </c>
      <c r="BV64" s="194">
        <v>0</v>
      </c>
      <c r="BW64" s="194">
        <v>0</v>
      </c>
      <c r="BX64" s="195">
        <v>0</v>
      </c>
      <c r="BY64" s="195">
        <v>0</v>
      </c>
      <c r="BZ64" s="195">
        <v>0</v>
      </c>
      <c r="CA64" s="195">
        <v>0</v>
      </c>
      <c r="CB64" s="195">
        <v>0</v>
      </c>
      <c r="CC64" s="195">
        <v>0</v>
      </c>
      <c r="CD64" s="195">
        <v>0</v>
      </c>
      <c r="CE64" s="195">
        <v>0</v>
      </c>
      <c r="CF64" s="196">
        <v>679</v>
      </c>
      <c r="CG64" s="196">
        <v>27</v>
      </c>
      <c r="CH64" s="196">
        <v>33</v>
      </c>
      <c r="CI64" s="196">
        <v>72</v>
      </c>
      <c r="CJ64" s="196">
        <v>13</v>
      </c>
      <c r="CK64" s="196">
        <v>85</v>
      </c>
      <c r="CL64" s="197">
        <v>679</v>
      </c>
      <c r="CM64" s="197">
        <v>27</v>
      </c>
      <c r="CN64" s="197">
        <v>33</v>
      </c>
      <c r="CO64" s="198">
        <v>72</v>
      </c>
      <c r="CP64" s="198">
        <v>13</v>
      </c>
      <c r="CQ64" s="198">
        <v>0</v>
      </c>
      <c r="CR64" s="198">
        <v>0</v>
      </c>
      <c r="CS64" s="197">
        <v>85</v>
      </c>
      <c r="CT64" s="200"/>
      <c r="CU64" s="200"/>
      <c r="CV64" s="200"/>
      <c r="CW64" s="200">
        <v>679</v>
      </c>
      <c r="CX64" s="200"/>
      <c r="CY64" s="200"/>
      <c r="CZ64" s="200"/>
      <c r="DA64" s="200">
        <v>33</v>
      </c>
      <c r="DB64" s="200"/>
      <c r="DC64" s="200"/>
      <c r="DD64" s="200">
        <v>679</v>
      </c>
      <c r="DE64" s="200">
        <v>33</v>
      </c>
      <c r="DF64" s="200">
        <v>1</v>
      </c>
      <c r="DG64" s="200">
        <v>1</v>
      </c>
      <c r="DH64" s="201">
        <v>9108.026045842696</v>
      </c>
      <c r="DI64" s="201">
        <v>13326.804371134021</v>
      </c>
      <c r="DJ64" s="202">
        <v>22434.830416976718</v>
      </c>
      <c r="DK64" s="200">
        <v>1</v>
      </c>
      <c r="DL64" s="200" t="s">
        <v>1194</v>
      </c>
      <c r="DM64" s="200">
        <v>1</v>
      </c>
      <c r="DN64" s="200">
        <v>1</v>
      </c>
      <c r="DO64" s="425">
        <f t="shared" si="11"/>
        <v>12</v>
      </c>
      <c r="DP64" s="425">
        <f t="shared" si="12"/>
        <v>0</v>
      </c>
      <c r="DQ64" s="426">
        <f>(BA64+DO64*Foglio1!$L$20+superiore!DP64*Foglio1!$I$20)*(1-Foglio1!$L$28)</f>
        <v>21033.475187709144</v>
      </c>
    </row>
    <row r="65" spans="1:121" s="250" customFormat="1" ht="24.75" customHeight="1">
      <c r="A65" s="416">
        <v>59</v>
      </c>
      <c r="B65" s="436" t="str">
        <f t="shared" si="22"/>
        <v>PC</v>
      </c>
      <c r="C65" s="436" t="s">
        <v>214</v>
      </c>
      <c r="D65" s="437" t="s">
        <v>429</v>
      </c>
      <c r="E65" s="438" t="s">
        <v>792</v>
      </c>
      <c r="F65" s="436" t="s">
        <v>37</v>
      </c>
      <c r="G65" s="439">
        <v>26</v>
      </c>
      <c r="H65" s="439">
        <v>573</v>
      </c>
      <c r="I65" s="439">
        <v>47</v>
      </c>
      <c r="J65" s="439"/>
      <c r="K65" s="439">
        <f aca="true" t="shared" si="28" ref="K65:K72">SUM(I65:J65)</f>
        <v>47</v>
      </c>
      <c r="L65" s="439">
        <v>16</v>
      </c>
      <c r="M65" s="443">
        <v>26</v>
      </c>
      <c r="N65" s="443">
        <v>578</v>
      </c>
      <c r="O65" s="443">
        <v>59</v>
      </c>
      <c r="P65" s="443">
        <v>2</v>
      </c>
      <c r="Q65" s="439">
        <f aca="true" t="shared" si="29" ref="Q65:Q72">SUM(O65:P65)</f>
        <v>61</v>
      </c>
      <c r="R65" s="439">
        <v>16</v>
      </c>
      <c r="S65" s="439"/>
      <c r="T65" s="439"/>
      <c r="U65" s="440"/>
      <c r="V65" s="440"/>
      <c r="W65" s="440"/>
      <c r="X65" s="440"/>
      <c r="Y65" s="440"/>
      <c r="Z65" s="440"/>
      <c r="AA65" s="440"/>
      <c r="AB65" s="440"/>
      <c r="AC65" s="440"/>
      <c r="AD65" s="440"/>
      <c r="AE65" s="440"/>
      <c r="AF65" s="440"/>
      <c r="AG65" s="440"/>
      <c r="AH65" s="440"/>
      <c r="AI65" s="190">
        <f t="shared" si="3"/>
        <v>26</v>
      </c>
      <c r="AJ65" s="190">
        <f t="shared" si="4"/>
        <v>578</v>
      </c>
      <c r="AK65" s="190">
        <f t="shared" si="5"/>
        <v>61</v>
      </c>
      <c r="AL65" s="190">
        <f t="shared" si="6"/>
        <v>16</v>
      </c>
      <c r="AM65" s="5">
        <f t="shared" si="7"/>
        <v>1</v>
      </c>
      <c r="AN65" s="422" t="s">
        <v>429</v>
      </c>
      <c r="AO65" s="442" t="s">
        <v>1094</v>
      </c>
      <c r="AP65" s="422" t="s">
        <v>34</v>
      </c>
      <c r="AQ65" s="210">
        <v>14568.573777089088</v>
      </c>
      <c r="AR65" s="423">
        <v>539</v>
      </c>
      <c r="AS65" s="423">
        <v>26</v>
      </c>
      <c r="AT65" s="390">
        <v>516</v>
      </c>
      <c r="AU65" s="390">
        <v>25</v>
      </c>
      <c r="AV65" s="424">
        <v>23</v>
      </c>
      <c r="AW65" s="424">
        <v>1</v>
      </c>
      <c r="AX65" s="424">
        <f t="shared" si="8"/>
        <v>39</v>
      </c>
      <c r="AY65" s="424">
        <f t="shared" si="9"/>
        <v>0</v>
      </c>
      <c r="AZ65" s="210">
        <v>15008.814291707033</v>
      </c>
      <c r="BA65" s="210">
        <v>11572.073575731998</v>
      </c>
      <c r="BB65" s="440"/>
      <c r="BC65" s="440"/>
      <c r="BD65" s="190">
        <f t="shared" si="10"/>
        <v>1</v>
      </c>
      <c r="BE65" s="192" t="s">
        <v>34</v>
      </c>
      <c r="BF65" s="192" t="s">
        <v>34</v>
      </c>
      <c r="BG65" s="192" t="s">
        <v>1196</v>
      </c>
      <c r="BH65" s="192" t="s">
        <v>429</v>
      </c>
      <c r="BI65" s="192" t="s">
        <v>1429</v>
      </c>
      <c r="BJ65" s="193">
        <v>0</v>
      </c>
      <c r="BK65" s="193">
        <v>0</v>
      </c>
      <c r="BL65" s="193">
        <v>0</v>
      </c>
      <c r="BM65" s="193">
        <v>0</v>
      </c>
      <c r="BN65" s="193">
        <v>0</v>
      </c>
      <c r="BO65" s="193">
        <v>0</v>
      </c>
      <c r="BP65" s="194">
        <v>0</v>
      </c>
      <c r="BQ65" s="194">
        <v>0</v>
      </c>
      <c r="BR65" s="194">
        <v>0</v>
      </c>
      <c r="BS65" s="194">
        <v>0</v>
      </c>
      <c r="BT65" s="194">
        <v>0</v>
      </c>
      <c r="BU65" s="194">
        <v>0</v>
      </c>
      <c r="BV65" s="194">
        <v>0</v>
      </c>
      <c r="BW65" s="194">
        <v>0</v>
      </c>
      <c r="BX65" s="195">
        <v>0</v>
      </c>
      <c r="BY65" s="195">
        <v>0</v>
      </c>
      <c r="BZ65" s="195">
        <v>0</v>
      </c>
      <c r="CA65" s="195">
        <v>0</v>
      </c>
      <c r="CB65" s="195">
        <v>0</v>
      </c>
      <c r="CC65" s="195">
        <v>0</v>
      </c>
      <c r="CD65" s="195">
        <v>0</v>
      </c>
      <c r="CE65" s="195">
        <v>0</v>
      </c>
      <c r="CF65" s="196">
        <v>568</v>
      </c>
      <c r="CG65" s="196">
        <v>2</v>
      </c>
      <c r="CH65" s="196">
        <v>26</v>
      </c>
      <c r="CI65" s="196">
        <v>46</v>
      </c>
      <c r="CJ65" s="196">
        <v>2</v>
      </c>
      <c r="CK65" s="196">
        <v>48</v>
      </c>
      <c r="CL65" s="197">
        <v>568</v>
      </c>
      <c r="CM65" s="197">
        <v>2</v>
      </c>
      <c r="CN65" s="197">
        <v>26</v>
      </c>
      <c r="CO65" s="198">
        <v>46</v>
      </c>
      <c r="CP65" s="198">
        <v>2</v>
      </c>
      <c r="CQ65" s="198">
        <v>0</v>
      </c>
      <c r="CR65" s="198">
        <v>0</v>
      </c>
      <c r="CS65" s="197">
        <v>48</v>
      </c>
      <c r="CT65" s="200"/>
      <c r="CU65" s="200"/>
      <c r="CV65" s="200">
        <v>568</v>
      </c>
      <c r="CW65" s="200"/>
      <c r="CX65" s="200"/>
      <c r="CY65" s="200"/>
      <c r="CZ65" s="200">
        <v>26</v>
      </c>
      <c r="DA65" s="200"/>
      <c r="DB65" s="200"/>
      <c r="DC65" s="200"/>
      <c r="DD65" s="200">
        <v>568</v>
      </c>
      <c r="DE65" s="200">
        <v>26</v>
      </c>
      <c r="DF65" s="200">
        <v>1</v>
      </c>
      <c r="DG65" s="200">
        <v>1</v>
      </c>
      <c r="DH65" s="201">
        <v>3094.9353897512938</v>
      </c>
      <c r="DI65" s="201">
        <v>4732.764535315985</v>
      </c>
      <c r="DJ65" s="202">
        <v>7827.699925067279</v>
      </c>
      <c r="DK65" s="200" t="s">
        <v>1194</v>
      </c>
      <c r="DL65" s="200">
        <v>1</v>
      </c>
      <c r="DM65" s="200">
        <v>1</v>
      </c>
      <c r="DN65" s="200">
        <v>1</v>
      </c>
      <c r="DO65" s="425">
        <f t="shared" si="11"/>
        <v>-10</v>
      </c>
      <c r="DP65" s="425">
        <f t="shared" si="12"/>
        <v>0</v>
      </c>
      <c r="DQ65" s="426">
        <f>(BA65+DO65*Foglio1!$L$20+superiore!DP65*Foglio1!$I$20)*(1-Foglio1!$L$28)</f>
        <v>8672.248532701555</v>
      </c>
    </row>
    <row r="66" spans="1:121" s="250" customFormat="1" ht="24.75" customHeight="1">
      <c r="A66" s="416">
        <v>60</v>
      </c>
      <c r="B66" s="436" t="str">
        <f t="shared" si="22"/>
        <v>PS</v>
      </c>
      <c r="C66" s="436" t="s">
        <v>214</v>
      </c>
      <c r="D66" s="437" t="s">
        <v>430</v>
      </c>
      <c r="E66" s="438" t="s">
        <v>793</v>
      </c>
      <c r="F66" s="436" t="s">
        <v>37</v>
      </c>
      <c r="G66" s="439">
        <v>38</v>
      </c>
      <c r="H66" s="439">
        <v>928</v>
      </c>
      <c r="I66" s="439">
        <v>67</v>
      </c>
      <c r="J66" s="439"/>
      <c r="K66" s="439">
        <f t="shared" si="28"/>
        <v>67</v>
      </c>
      <c r="L66" s="439">
        <v>19</v>
      </c>
      <c r="M66" s="443">
        <v>38</v>
      </c>
      <c r="N66" s="443">
        <v>911</v>
      </c>
      <c r="O66" s="443">
        <v>76</v>
      </c>
      <c r="P66" s="443"/>
      <c r="Q66" s="439">
        <f t="shared" si="29"/>
        <v>76</v>
      </c>
      <c r="R66" s="439">
        <v>19</v>
      </c>
      <c r="S66" s="439"/>
      <c r="T66" s="439"/>
      <c r="U66" s="440"/>
      <c r="V66" s="440"/>
      <c r="W66" s="440"/>
      <c r="X66" s="440"/>
      <c r="Y66" s="440"/>
      <c r="Z66" s="440"/>
      <c r="AA66" s="440"/>
      <c r="AB66" s="440"/>
      <c r="AC66" s="440"/>
      <c r="AD66" s="440"/>
      <c r="AE66" s="440"/>
      <c r="AF66" s="440"/>
      <c r="AG66" s="440"/>
      <c r="AH66" s="440"/>
      <c r="AI66" s="190">
        <f t="shared" si="3"/>
        <v>38</v>
      </c>
      <c r="AJ66" s="190">
        <f t="shared" si="4"/>
        <v>911</v>
      </c>
      <c r="AK66" s="190">
        <f t="shared" si="5"/>
        <v>76</v>
      </c>
      <c r="AL66" s="190">
        <f t="shared" si="6"/>
        <v>19</v>
      </c>
      <c r="AM66" s="5">
        <f t="shared" si="7"/>
        <v>1</v>
      </c>
      <c r="AN66" s="422" t="s">
        <v>430</v>
      </c>
      <c r="AO66" s="442" t="s">
        <v>1096</v>
      </c>
      <c r="AP66" s="422" t="s">
        <v>34</v>
      </c>
      <c r="AQ66" s="210">
        <v>23364.584943759495</v>
      </c>
      <c r="AR66" s="423">
        <v>893</v>
      </c>
      <c r="AS66" s="423">
        <v>38</v>
      </c>
      <c r="AT66" s="390">
        <v>896</v>
      </c>
      <c r="AU66" s="390">
        <v>38</v>
      </c>
      <c r="AV66" s="424">
        <v>-3</v>
      </c>
      <c r="AW66" s="424">
        <v>0</v>
      </c>
      <c r="AX66" s="424">
        <f t="shared" si="8"/>
        <v>18</v>
      </c>
      <c r="AY66" s="424">
        <f t="shared" si="9"/>
        <v>0</v>
      </c>
      <c r="AZ66" s="210">
        <v>23062.951513154436</v>
      </c>
      <c r="BA66" s="210">
        <v>17312.32370738552</v>
      </c>
      <c r="BB66" s="440"/>
      <c r="BC66" s="440"/>
      <c r="BD66" s="190">
        <f t="shared" si="10"/>
        <v>1</v>
      </c>
      <c r="BE66" s="192" t="s">
        <v>34</v>
      </c>
      <c r="BF66" s="192" t="s">
        <v>34</v>
      </c>
      <c r="BG66" s="192" t="s">
        <v>1198</v>
      </c>
      <c r="BH66" s="192" t="s">
        <v>430</v>
      </c>
      <c r="BI66" s="192" t="s">
        <v>1430</v>
      </c>
      <c r="BJ66" s="193">
        <v>0</v>
      </c>
      <c r="BK66" s="193">
        <v>0</v>
      </c>
      <c r="BL66" s="193">
        <v>0</v>
      </c>
      <c r="BM66" s="193">
        <v>0</v>
      </c>
      <c r="BN66" s="193">
        <v>0</v>
      </c>
      <c r="BO66" s="193">
        <v>0</v>
      </c>
      <c r="BP66" s="194">
        <v>0</v>
      </c>
      <c r="BQ66" s="194">
        <v>0</v>
      </c>
      <c r="BR66" s="194">
        <v>0</v>
      </c>
      <c r="BS66" s="194">
        <v>0</v>
      </c>
      <c r="BT66" s="194">
        <v>0</v>
      </c>
      <c r="BU66" s="194">
        <v>0</v>
      </c>
      <c r="BV66" s="194">
        <v>0</v>
      </c>
      <c r="BW66" s="194">
        <v>0</v>
      </c>
      <c r="BX66" s="195">
        <v>0</v>
      </c>
      <c r="BY66" s="195">
        <v>0</v>
      </c>
      <c r="BZ66" s="195">
        <v>0</v>
      </c>
      <c r="CA66" s="195">
        <v>0</v>
      </c>
      <c r="CB66" s="195">
        <v>0</v>
      </c>
      <c r="CC66" s="195">
        <v>0</v>
      </c>
      <c r="CD66" s="195">
        <v>0</v>
      </c>
      <c r="CE66" s="195">
        <v>0</v>
      </c>
      <c r="CF66" s="196">
        <v>906</v>
      </c>
      <c r="CG66" s="196">
        <v>0</v>
      </c>
      <c r="CH66" s="196">
        <v>39</v>
      </c>
      <c r="CI66" s="196">
        <v>67</v>
      </c>
      <c r="CJ66" s="196">
        <v>0</v>
      </c>
      <c r="CK66" s="196">
        <v>67</v>
      </c>
      <c r="CL66" s="197">
        <v>906</v>
      </c>
      <c r="CM66" s="197">
        <v>0</v>
      </c>
      <c r="CN66" s="197">
        <v>39</v>
      </c>
      <c r="CO66" s="198">
        <v>67</v>
      </c>
      <c r="CP66" s="198">
        <v>0</v>
      </c>
      <c r="CQ66" s="198">
        <v>0</v>
      </c>
      <c r="CR66" s="198">
        <v>0</v>
      </c>
      <c r="CS66" s="197">
        <v>67</v>
      </c>
      <c r="CT66" s="200"/>
      <c r="CU66" s="200"/>
      <c r="CV66" s="200">
        <v>906</v>
      </c>
      <c r="CW66" s="200"/>
      <c r="CX66" s="200"/>
      <c r="CY66" s="200"/>
      <c r="CZ66" s="200">
        <v>39</v>
      </c>
      <c r="DA66" s="200"/>
      <c r="DB66" s="200"/>
      <c r="DC66" s="200"/>
      <c r="DD66" s="200">
        <v>906</v>
      </c>
      <c r="DE66" s="200">
        <v>39</v>
      </c>
      <c r="DF66" s="200">
        <v>1</v>
      </c>
      <c r="DG66" s="200">
        <v>1</v>
      </c>
      <c r="DH66" s="201">
        <v>4936.639899849775</v>
      </c>
      <c r="DI66" s="201">
        <v>7099.146802973978</v>
      </c>
      <c r="DJ66" s="202">
        <v>12035.786702823752</v>
      </c>
      <c r="DK66" s="200" t="s">
        <v>1194</v>
      </c>
      <c r="DL66" s="200">
        <v>1</v>
      </c>
      <c r="DM66" s="200">
        <v>1</v>
      </c>
      <c r="DN66" s="200">
        <v>1</v>
      </c>
      <c r="DO66" s="425">
        <f t="shared" si="11"/>
        <v>-5</v>
      </c>
      <c r="DP66" s="425">
        <f t="shared" si="12"/>
        <v>1</v>
      </c>
      <c r="DQ66" s="426">
        <f>(BA66+DO66*Foglio1!$L$20+superiore!DP66*Foglio1!$I$20)*(1-Foglio1!$L$28)</f>
        <v>13335.370017457979</v>
      </c>
    </row>
    <row r="67" spans="1:121" s="250" customFormat="1" ht="24.75" customHeight="1">
      <c r="A67" s="416">
        <v>61</v>
      </c>
      <c r="B67" s="436" t="str">
        <f t="shared" si="22"/>
        <v>RC</v>
      </c>
      <c r="C67" s="436" t="s">
        <v>214</v>
      </c>
      <c r="D67" s="437" t="s">
        <v>431</v>
      </c>
      <c r="E67" s="438" t="s">
        <v>794</v>
      </c>
      <c r="F67" s="436" t="s">
        <v>37</v>
      </c>
      <c r="G67" s="439">
        <v>22</v>
      </c>
      <c r="H67" s="439">
        <v>467</v>
      </c>
      <c r="I67" s="439">
        <v>48</v>
      </c>
      <c r="J67" s="439">
        <v>9</v>
      </c>
      <c r="K67" s="439">
        <f t="shared" si="28"/>
        <v>57</v>
      </c>
      <c r="L67" s="439">
        <v>21</v>
      </c>
      <c r="M67" s="443">
        <v>21</v>
      </c>
      <c r="N67" s="443">
        <v>440</v>
      </c>
      <c r="O67" s="443">
        <v>63</v>
      </c>
      <c r="P67" s="443">
        <v>13</v>
      </c>
      <c r="Q67" s="439">
        <f t="shared" si="29"/>
        <v>76</v>
      </c>
      <c r="R67" s="439">
        <v>21</v>
      </c>
      <c r="S67" s="439"/>
      <c r="T67" s="439"/>
      <c r="U67" s="440"/>
      <c r="V67" s="440"/>
      <c r="W67" s="440"/>
      <c r="X67" s="440"/>
      <c r="Y67" s="440"/>
      <c r="Z67" s="440"/>
      <c r="AA67" s="440"/>
      <c r="AB67" s="440"/>
      <c r="AC67" s="440"/>
      <c r="AD67" s="440"/>
      <c r="AE67" s="440"/>
      <c r="AF67" s="440"/>
      <c r="AG67" s="440"/>
      <c r="AH67" s="440"/>
      <c r="AI67" s="190">
        <f t="shared" si="3"/>
        <v>21</v>
      </c>
      <c r="AJ67" s="190">
        <f t="shared" si="4"/>
        <v>440</v>
      </c>
      <c r="AK67" s="190">
        <f t="shared" si="5"/>
        <v>76</v>
      </c>
      <c r="AL67" s="190">
        <f t="shared" si="6"/>
        <v>21</v>
      </c>
      <c r="AM67" s="5">
        <f t="shared" si="7"/>
        <v>1</v>
      </c>
      <c r="AN67" s="422" t="s">
        <v>431</v>
      </c>
      <c r="AO67" s="442" t="s">
        <v>1097</v>
      </c>
      <c r="AP67" s="422" t="s">
        <v>34</v>
      </c>
      <c r="AQ67" s="210">
        <v>27174.193983013683</v>
      </c>
      <c r="AR67" s="423">
        <v>466</v>
      </c>
      <c r="AS67" s="423">
        <v>22</v>
      </c>
      <c r="AT67" s="390">
        <v>517</v>
      </c>
      <c r="AU67" s="390">
        <v>26</v>
      </c>
      <c r="AV67" s="424">
        <v>-51</v>
      </c>
      <c r="AW67" s="424">
        <v>-4</v>
      </c>
      <c r="AX67" s="424">
        <f t="shared" si="8"/>
        <v>-26</v>
      </c>
      <c r="AY67" s="424">
        <f t="shared" si="9"/>
        <v>-1</v>
      </c>
      <c r="AZ67" s="210">
        <v>24896.062099493403</v>
      </c>
      <c r="BA67" s="210">
        <v>17819.836648074714</v>
      </c>
      <c r="BB67" s="440"/>
      <c r="BC67" s="440"/>
      <c r="BD67" s="190">
        <f t="shared" si="10"/>
        <v>1</v>
      </c>
      <c r="BE67" s="192" t="s">
        <v>34</v>
      </c>
      <c r="BF67" s="192" t="s">
        <v>34</v>
      </c>
      <c r="BG67" s="192" t="s">
        <v>1201</v>
      </c>
      <c r="BH67" s="192" t="s">
        <v>431</v>
      </c>
      <c r="BI67" s="192" t="s">
        <v>1431</v>
      </c>
      <c r="BJ67" s="193">
        <v>0</v>
      </c>
      <c r="BK67" s="193">
        <v>0</v>
      </c>
      <c r="BL67" s="193">
        <v>0</v>
      </c>
      <c r="BM67" s="193">
        <v>0</v>
      </c>
      <c r="BN67" s="193">
        <v>0</v>
      </c>
      <c r="BO67" s="193">
        <v>0</v>
      </c>
      <c r="BP67" s="194">
        <v>0</v>
      </c>
      <c r="BQ67" s="194">
        <v>0</v>
      </c>
      <c r="BR67" s="194">
        <v>0</v>
      </c>
      <c r="BS67" s="194">
        <v>0</v>
      </c>
      <c r="BT67" s="194">
        <v>0</v>
      </c>
      <c r="BU67" s="194">
        <v>0</v>
      </c>
      <c r="BV67" s="194">
        <v>0</v>
      </c>
      <c r="BW67" s="194">
        <v>0</v>
      </c>
      <c r="BX67" s="195">
        <v>0</v>
      </c>
      <c r="BY67" s="195">
        <v>0</v>
      </c>
      <c r="BZ67" s="195">
        <v>0</v>
      </c>
      <c r="CA67" s="195">
        <v>0</v>
      </c>
      <c r="CB67" s="195">
        <v>0</v>
      </c>
      <c r="CC67" s="195">
        <v>0</v>
      </c>
      <c r="CD67" s="195">
        <v>0</v>
      </c>
      <c r="CE67" s="195">
        <v>0</v>
      </c>
      <c r="CF67" s="196">
        <v>359</v>
      </c>
      <c r="CG67" s="196">
        <v>24</v>
      </c>
      <c r="CH67" s="196">
        <v>18</v>
      </c>
      <c r="CI67" s="196">
        <v>40</v>
      </c>
      <c r="CJ67" s="196">
        <v>11</v>
      </c>
      <c r="CK67" s="196">
        <v>51</v>
      </c>
      <c r="CL67" s="197">
        <v>359</v>
      </c>
      <c r="CM67" s="197">
        <v>24</v>
      </c>
      <c r="CN67" s="197">
        <v>18</v>
      </c>
      <c r="CO67" s="198">
        <v>40</v>
      </c>
      <c r="CP67" s="198">
        <v>11</v>
      </c>
      <c r="CQ67" s="198">
        <v>0</v>
      </c>
      <c r="CR67" s="198">
        <v>0</v>
      </c>
      <c r="CS67" s="197">
        <v>51</v>
      </c>
      <c r="CT67" s="200"/>
      <c r="CU67" s="200"/>
      <c r="CV67" s="200"/>
      <c r="CW67" s="200">
        <v>359</v>
      </c>
      <c r="CX67" s="200"/>
      <c r="CY67" s="200"/>
      <c r="CZ67" s="200"/>
      <c r="DA67" s="200">
        <v>18</v>
      </c>
      <c r="DB67" s="200"/>
      <c r="DC67" s="200"/>
      <c r="DD67" s="200">
        <v>359</v>
      </c>
      <c r="DE67" s="200">
        <v>18</v>
      </c>
      <c r="DF67" s="200">
        <v>1</v>
      </c>
      <c r="DG67" s="200">
        <v>1</v>
      </c>
      <c r="DH67" s="201">
        <v>4815.583726741574</v>
      </c>
      <c r="DI67" s="201">
        <v>7269.166020618557</v>
      </c>
      <c r="DJ67" s="202">
        <v>12084.74974736013</v>
      </c>
      <c r="DK67" s="200">
        <v>1</v>
      </c>
      <c r="DL67" s="200" t="s">
        <v>1194</v>
      </c>
      <c r="DM67" s="200">
        <v>1</v>
      </c>
      <c r="DN67" s="200">
        <v>1</v>
      </c>
      <c r="DO67" s="425">
        <f t="shared" si="11"/>
        <v>-81</v>
      </c>
      <c r="DP67" s="425">
        <f t="shared" si="12"/>
        <v>-3</v>
      </c>
      <c r="DQ67" s="426">
        <f>(BA67+DO67*Foglio1!$L$20+superiore!DP67*Foglio1!$I$20)*(1-Foglio1!$L$28)</f>
        <v>11962.634502962992</v>
      </c>
    </row>
    <row r="68" spans="1:121" s="250" customFormat="1" ht="24.75" customHeight="1">
      <c r="A68" s="416">
        <v>62</v>
      </c>
      <c r="B68" s="436" t="str">
        <f t="shared" si="22"/>
        <v>SD</v>
      </c>
      <c r="C68" s="436" t="s">
        <v>214</v>
      </c>
      <c r="D68" s="437" t="s">
        <v>432</v>
      </c>
      <c r="E68" s="438" t="s">
        <v>795</v>
      </c>
      <c r="F68" s="436" t="s">
        <v>37</v>
      </c>
      <c r="G68" s="439">
        <v>26</v>
      </c>
      <c r="H68" s="439">
        <v>566</v>
      </c>
      <c r="I68" s="439">
        <v>56</v>
      </c>
      <c r="J68" s="439">
        <v>2</v>
      </c>
      <c r="K68" s="439">
        <f t="shared" si="28"/>
        <v>58</v>
      </c>
      <c r="L68" s="439">
        <v>23</v>
      </c>
      <c r="M68" s="443">
        <v>26</v>
      </c>
      <c r="N68" s="443">
        <v>544</v>
      </c>
      <c r="O68" s="443">
        <v>66</v>
      </c>
      <c r="P68" s="443">
        <v>5</v>
      </c>
      <c r="Q68" s="439">
        <f t="shared" si="29"/>
        <v>71</v>
      </c>
      <c r="R68" s="439">
        <v>23</v>
      </c>
      <c r="S68" s="439"/>
      <c r="T68" s="439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190">
        <f t="shared" si="3"/>
        <v>26</v>
      </c>
      <c r="AJ68" s="190">
        <f t="shared" si="4"/>
        <v>544</v>
      </c>
      <c r="AK68" s="190">
        <f t="shared" si="5"/>
        <v>71</v>
      </c>
      <c r="AL68" s="190">
        <f t="shared" si="6"/>
        <v>23</v>
      </c>
      <c r="AM68" s="5">
        <f t="shared" si="7"/>
        <v>1</v>
      </c>
      <c r="AN68" s="422" t="s">
        <v>432</v>
      </c>
      <c r="AO68" s="442" t="s">
        <v>1102</v>
      </c>
      <c r="AP68" s="422" t="s">
        <v>34</v>
      </c>
      <c r="AQ68" s="210">
        <v>39511.57854855168</v>
      </c>
      <c r="AR68" s="423">
        <v>540</v>
      </c>
      <c r="AS68" s="423">
        <v>25</v>
      </c>
      <c r="AT68" s="390">
        <v>528</v>
      </c>
      <c r="AU68" s="390">
        <v>24</v>
      </c>
      <c r="AV68" s="424">
        <v>12</v>
      </c>
      <c r="AW68" s="424">
        <v>1</v>
      </c>
      <c r="AX68" s="424">
        <f t="shared" si="8"/>
        <v>4</v>
      </c>
      <c r="AY68" s="424">
        <f t="shared" si="9"/>
        <v>1</v>
      </c>
      <c r="AZ68" s="210">
        <v>39541.89672942696</v>
      </c>
      <c r="BA68" s="210">
        <v>29741.110100228314</v>
      </c>
      <c r="BB68" s="440"/>
      <c r="BC68" s="440"/>
      <c r="BD68" s="190">
        <f t="shared" si="10"/>
        <v>1</v>
      </c>
      <c r="BE68" s="192" t="s">
        <v>34</v>
      </c>
      <c r="BF68" s="192" t="s">
        <v>34</v>
      </c>
      <c r="BG68" s="192" t="s">
        <v>1203</v>
      </c>
      <c r="BH68" s="192" t="s">
        <v>432</v>
      </c>
      <c r="BI68" s="192" t="s">
        <v>1432</v>
      </c>
      <c r="BJ68" s="193">
        <v>0</v>
      </c>
      <c r="BK68" s="193">
        <v>0</v>
      </c>
      <c r="BL68" s="193">
        <v>0</v>
      </c>
      <c r="BM68" s="193">
        <v>0</v>
      </c>
      <c r="BN68" s="193">
        <v>0</v>
      </c>
      <c r="BO68" s="193">
        <v>0</v>
      </c>
      <c r="BP68" s="194">
        <v>0</v>
      </c>
      <c r="BQ68" s="194">
        <v>0</v>
      </c>
      <c r="BR68" s="194">
        <v>0</v>
      </c>
      <c r="BS68" s="194">
        <v>0</v>
      </c>
      <c r="BT68" s="194">
        <v>0</v>
      </c>
      <c r="BU68" s="194">
        <v>0</v>
      </c>
      <c r="BV68" s="194">
        <v>0</v>
      </c>
      <c r="BW68" s="194">
        <v>0</v>
      </c>
      <c r="BX68" s="195">
        <v>0</v>
      </c>
      <c r="BY68" s="195">
        <v>0</v>
      </c>
      <c r="BZ68" s="195">
        <v>0</v>
      </c>
      <c r="CA68" s="195">
        <v>0</v>
      </c>
      <c r="CB68" s="195">
        <v>0</v>
      </c>
      <c r="CC68" s="195">
        <v>0</v>
      </c>
      <c r="CD68" s="195">
        <v>0</v>
      </c>
      <c r="CE68" s="195">
        <v>0</v>
      </c>
      <c r="CF68" s="196">
        <v>539</v>
      </c>
      <c r="CG68" s="196">
        <v>12</v>
      </c>
      <c r="CH68" s="196">
        <v>26</v>
      </c>
      <c r="CI68" s="196">
        <v>58</v>
      </c>
      <c r="CJ68" s="196">
        <v>5</v>
      </c>
      <c r="CK68" s="196">
        <v>63</v>
      </c>
      <c r="CL68" s="197">
        <v>539</v>
      </c>
      <c r="CM68" s="197">
        <v>12</v>
      </c>
      <c r="CN68" s="197">
        <v>26</v>
      </c>
      <c r="CO68" s="198">
        <v>58</v>
      </c>
      <c r="CP68" s="198">
        <v>5</v>
      </c>
      <c r="CQ68" s="198">
        <v>0</v>
      </c>
      <c r="CR68" s="198">
        <v>0</v>
      </c>
      <c r="CS68" s="197">
        <v>63</v>
      </c>
      <c r="CT68" s="200"/>
      <c r="CU68" s="200"/>
      <c r="CV68" s="200"/>
      <c r="CW68" s="200"/>
      <c r="CX68" s="200">
        <v>539</v>
      </c>
      <c r="CY68" s="200"/>
      <c r="CZ68" s="200"/>
      <c r="DA68" s="200"/>
      <c r="DB68" s="200">
        <v>26</v>
      </c>
      <c r="DC68" s="200"/>
      <c r="DD68" s="200">
        <v>539</v>
      </c>
      <c r="DE68" s="200">
        <v>26</v>
      </c>
      <c r="DF68" s="200">
        <v>1</v>
      </c>
      <c r="DG68" s="200">
        <v>1</v>
      </c>
      <c r="DH68" s="201">
        <v>10969.503528678304</v>
      </c>
      <c r="DI68" s="201">
        <v>15621.026503067487</v>
      </c>
      <c r="DJ68" s="202">
        <v>26590.53003174579</v>
      </c>
      <c r="DK68" s="200">
        <v>1</v>
      </c>
      <c r="DL68" s="200">
        <v>1</v>
      </c>
      <c r="DM68" s="200" t="s">
        <v>1194</v>
      </c>
      <c r="DN68" s="200">
        <v>1</v>
      </c>
      <c r="DO68" s="425">
        <f t="shared" si="11"/>
        <v>-5</v>
      </c>
      <c r="DP68" s="425">
        <f t="shared" si="12"/>
        <v>0</v>
      </c>
      <c r="DQ68" s="426">
        <f>(BA68+DO68*Foglio1!$L$20+superiore!DP68*Foglio1!$I$20)*(1-Foglio1!$L$28)</f>
        <v>22466.737098472007</v>
      </c>
    </row>
    <row r="69" spans="1:121" s="250" customFormat="1" ht="24.75" customHeight="1">
      <c r="A69" s="416">
        <v>63</v>
      </c>
      <c r="B69" s="436" t="str">
        <f t="shared" si="22"/>
        <v>TA</v>
      </c>
      <c r="C69" s="436" t="s">
        <v>214</v>
      </c>
      <c r="D69" s="437" t="s">
        <v>433</v>
      </c>
      <c r="E69" s="438" t="s">
        <v>796</v>
      </c>
      <c r="F69" s="436" t="s">
        <v>37</v>
      </c>
      <c r="G69" s="439">
        <v>22</v>
      </c>
      <c r="H69" s="439">
        <v>468</v>
      </c>
      <c r="I69" s="439">
        <v>49</v>
      </c>
      <c r="J69" s="439">
        <v>5</v>
      </c>
      <c r="K69" s="439">
        <f t="shared" si="28"/>
        <v>54</v>
      </c>
      <c r="L69" s="439">
        <v>52</v>
      </c>
      <c r="M69" s="443">
        <v>22</v>
      </c>
      <c r="N69" s="443">
        <v>443</v>
      </c>
      <c r="O69" s="443">
        <v>58</v>
      </c>
      <c r="P69" s="443">
        <v>13</v>
      </c>
      <c r="Q69" s="439">
        <f t="shared" si="29"/>
        <v>71</v>
      </c>
      <c r="R69" s="439">
        <v>52</v>
      </c>
      <c r="S69" s="439">
        <v>7</v>
      </c>
      <c r="T69" s="439">
        <v>7</v>
      </c>
      <c r="U69" s="440"/>
      <c r="V69" s="440"/>
      <c r="W69" s="440"/>
      <c r="X69" s="440"/>
      <c r="Y69" s="440"/>
      <c r="Z69" s="440"/>
      <c r="AA69" s="440"/>
      <c r="AB69" s="440"/>
      <c r="AC69" s="440"/>
      <c r="AD69" s="440"/>
      <c r="AE69" s="440"/>
      <c r="AF69" s="440"/>
      <c r="AG69" s="440"/>
      <c r="AH69" s="440"/>
      <c r="AI69" s="190">
        <f t="shared" si="3"/>
        <v>22</v>
      </c>
      <c r="AJ69" s="190">
        <f t="shared" si="4"/>
        <v>443</v>
      </c>
      <c r="AK69" s="190">
        <f t="shared" si="5"/>
        <v>78</v>
      </c>
      <c r="AL69" s="190">
        <f t="shared" si="6"/>
        <v>52</v>
      </c>
      <c r="AM69" s="5">
        <f t="shared" si="7"/>
        <v>1</v>
      </c>
      <c r="AN69" s="422" t="s">
        <v>433</v>
      </c>
      <c r="AO69" s="442" t="s">
        <v>1103</v>
      </c>
      <c r="AP69" s="422" t="s">
        <v>34</v>
      </c>
      <c r="AQ69" s="210">
        <v>34832.77813877234</v>
      </c>
      <c r="AR69" s="423">
        <v>422</v>
      </c>
      <c r="AS69" s="423">
        <v>22</v>
      </c>
      <c r="AT69" s="390">
        <v>431</v>
      </c>
      <c r="AU69" s="390">
        <v>22</v>
      </c>
      <c r="AV69" s="424">
        <v>-9</v>
      </c>
      <c r="AW69" s="424">
        <v>0</v>
      </c>
      <c r="AX69" s="424">
        <f t="shared" si="8"/>
        <v>21</v>
      </c>
      <c r="AY69" s="424">
        <f t="shared" si="9"/>
        <v>0</v>
      </c>
      <c r="AZ69" s="210">
        <v>34332.046380906024</v>
      </c>
      <c r="BA69" s="210">
        <v>25706.616013523184</v>
      </c>
      <c r="BB69" s="440"/>
      <c r="BC69" s="440"/>
      <c r="BD69" s="190">
        <f t="shared" si="10"/>
        <v>1</v>
      </c>
      <c r="BE69" s="192" t="s">
        <v>34</v>
      </c>
      <c r="BF69" s="192" t="s">
        <v>34</v>
      </c>
      <c r="BG69" s="192" t="s">
        <v>1404</v>
      </c>
      <c r="BH69" s="192" t="s">
        <v>433</v>
      </c>
      <c r="BI69" s="192" t="s">
        <v>1433</v>
      </c>
      <c r="BJ69" s="193">
        <v>0</v>
      </c>
      <c r="BK69" s="193">
        <v>0</v>
      </c>
      <c r="BL69" s="193">
        <v>0</v>
      </c>
      <c r="BM69" s="193">
        <v>0</v>
      </c>
      <c r="BN69" s="193">
        <v>0</v>
      </c>
      <c r="BO69" s="193">
        <v>0</v>
      </c>
      <c r="BP69" s="194">
        <v>0</v>
      </c>
      <c r="BQ69" s="194">
        <v>0</v>
      </c>
      <c r="BR69" s="194">
        <v>0</v>
      </c>
      <c r="BS69" s="194">
        <v>0</v>
      </c>
      <c r="BT69" s="194">
        <v>0</v>
      </c>
      <c r="BU69" s="194">
        <v>0</v>
      </c>
      <c r="BV69" s="194">
        <v>0</v>
      </c>
      <c r="BW69" s="194">
        <v>0</v>
      </c>
      <c r="BX69" s="195">
        <v>0</v>
      </c>
      <c r="BY69" s="195">
        <v>0</v>
      </c>
      <c r="BZ69" s="195">
        <v>0</v>
      </c>
      <c r="CA69" s="195">
        <v>0</v>
      </c>
      <c r="CB69" s="195">
        <v>0</v>
      </c>
      <c r="CC69" s="195">
        <v>0</v>
      </c>
      <c r="CD69" s="195">
        <v>0</v>
      </c>
      <c r="CE69" s="195">
        <v>0</v>
      </c>
      <c r="CF69" s="196">
        <v>507</v>
      </c>
      <c r="CG69" s="196">
        <v>18</v>
      </c>
      <c r="CH69" s="196">
        <v>25</v>
      </c>
      <c r="CI69" s="196">
        <v>53</v>
      </c>
      <c r="CJ69" s="196">
        <v>11</v>
      </c>
      <c r="CK69" s="196">
        <v>64</v>
      </c>
      <c r="CL69" s="197">
        <v>507</v>
      </c>
      <c r="CM69" s="197">
        <v>18</v>
      </c>
      <c r="CN69" s="197">
        <v>25</v>
      </c>
      <c r="CO69" s="198">
        <v>53</v>
      </c>
      <c r="CP69" s="198">
        <v>11</v>
      </c>
      <c r="CQ69" s="198">
        <v>0</v>
      </c>
      <c r="CR69" s="198">
        <v>0</v>
      </c>
      <c r="CS69" s="197">
        <v>64</v>
      </c>
      <c r="CT69" s="200"/>
      <c r="CU69" s="200"/>
      <c r="CV69" s="200"/>
      <c r="CW69" s="200"/>
      <c r="CX69" s="200"/>
      <c r="CY69" s="200">
        <v>507</v>
      </c>
      <c r="CZ69" s="200"/>
      <c r="DA69" s="200"/>
      <c r="DB69" s="200"/>
      <c r="DC69" s="200">
        <v>25</v>
      </c>
      <c r="DD69" s="200">
        <v>507</v>
      </c>
      <c r="DE69" s="200">
        <v>25</v>
      </c>
      <c r="DF69" s="200">
        <v>1</v>
      </c>
      <c r="DG69" s="200">
        <v>1</v>
      </c>
      <c r="DH69" s="201">
        <v>7440.8055915221585</v>
      </c>
      <c r="DI69" s="201">
        <v>11819.357586206897</v>
      </c>
      <c r="DJ69" s="202">
        <v>19260.163177729057</v>
      </c>
      <c r="DK69" s="200">
        <v>1</v>
      </c>
      <c r="DL69" s="200">
        <v>1</v>
      </c>
      <c r="DM69" s="200">
        <v>1</v>
      </c>
      <c r="DN69" s="200" t="s">
        <v>1194</v>
      </c>
      <c r="DO69" s="425">
        <f t="shared" si="11"/>
        <v>64</v>
      </c>
      <c r="DP69" s="425">
        <f t="shared" si="12"/>
        <v>3</v>
      </c>
      <c r="DQ69" s="426">
        <f>(BA69+DO69*Foglio1!$L$20+superiore!DP69*Foglio1!$I$20)*(1-Foglio1!$L$28)</f>
        <v>20834.247779060566</v>
      </c>
    </row>
    <row r="70" spans="1:121" s="250" customFormat="1" ht="24.75" customHeight="1">
      <c r="A70" s="416">
        <v>64</v>
      </c>
      <c r="B70" s="436" t="str">
        <f t="shared" si="22"/>
        <v>TD</v>
      </c>
      <c r="C70" s="436" t="s">
        <v>214</v>
      </c>
      <c r="D70" s="437" t="s">
        <v>434</v>
      </c>
      <c r="E70" s="438" t="s">
        <v>797</v>
      </c>
      <c r="F70" s="436" t="s">
        <v>37</v>
      </c>
      <c r="G70" s="439">
        <v>36</v>
      </c>
      <c r="H70" s="439">
        <v>844</v>
      </c>
      <c r="I70" s="439">
        <v>83</v>
      </c>
      <c r="J70" s="439"/>
      <c r="K70" s="439">
        <f t="shared" si="28"/>
        <v>83</v>
      </c>
      <c r="L70" s="439">
        <v>21</v>
      </c>
      <c r="M70" s="443">
        <v>39</v>
      </c>
      <c r="N70" s="443">
        <v>876</v>
      </c>
      <c r="O70" s="443">
        <v>99</v>
      </c>
      <c r="P70" s="443"/>
      <c r="Q70" s="439">
        <f t="shared" si="29"/>
        <v>99</v>
      </c>
      <c r="R70" s="439">
        <v>22</v>
      </c>
      <c r="S70" s="439"/>
      <c r="T70" s="439"/>
      <c r="U70" s="440"/>
      <c r="V70" s="440"/>
      <c r="W70" s="440"/>
      <c r="X70" s="440"/>
      <c r="Y70" s="440"/>
      <c r="Z70" s="440"/>
      <c r="AA70" s="440"/>
      <c r="AB70" s="440"/>
      <c r="AC70" s="440"/>
      <c r="AD70" s="440"/>
      <c r="AE70" s="440"/>
      <c r="AF70" s="440"/>
      <c r="AG70" s="440"/>
      <c r="AH70" s="440"/>
      <c r="AI70" s="190">
        <f t="shared" si="3"/>
        <v>39</v>
      </c>
      <c r="AJ70" s="190">
        <f t="shared" si="4"/>
        <v>876</v>
      </c>
      <c r="AK70" s="190">
        <f t="shared" si="5"/>
        <v>99</v>
      </c>
      <c r="AL70" s="190">
        <f t="shared" si="6"/>
        <v>22</v>
      </c>
      <c r="AM70" s="5">
        <f t="shared" si="7"/>
        <v>1</v>
      </c>
      <c r="AN70" s="422" t="s">
        <v>434</v>
      </c>
      <c r="AO70" s="442" t="s">
        <v>1104</v>
      </c>
      <c r="AP70" s="422" t="s">
        <v>34</v>
      </c>
      <c r="AQ70" s="210">
        <v>50651.74794792587</v>
      </c>
      <c r="AR70" s="423">
        <v>908</v>
      </c>
      <c r="AS70" s="423">
        <v>38</v>
      </c>
      <c r="AT70" s="390">
        <v>936</v>
      </c>
      <c r="AU70" s="390">
        <v>38</v>
      </c>
      <c r="AV70" s="424">
        <v>-28</v>
      </c>
      <c r="AW70" s="424">
        <v>0</v>
      </c>
      <c r="AX70" s="424">
        <f t="shared" si="8"/>
        <v>-32</v>
      </c>
      <c r="AY70" s="424">
        <f t="shared" si="9"/>
        <v>1</v>
      </c>
      <c r="AZ70" s="210">
        <v>49755.47868113227</v>
      </c>
      <c r="BA70" s="210">
        <v>36915.466328083756</v>
      </c>
      <c r="BB70" s="440"/>
      <c r="BC70" s="440"/>
      <c r="BD70" s="190">
        <f t="shared" si="10"/>
        <v>1</v>
      </c>
      <c r="BE70" s="192" t="s">
        <v>34</v>
      </c>
      <c r="BF70" s="192" t="s">
        <v>34</v>
      </c>
      <c r="BG70" s="192" t="s">
        <v>1205</v>
      </c>
      <c r="BH70" s="192" t="s">
        <v>434</v>
      </c>
      <c r="BI70" s="192" t="s">
        <v>1434</v>
      </c>
      <c r="BJ70" s="193">
        <v>0</v>
      </c>
      <c r="BK70" s="193">
        <v>0</v>
      </c>
      <c r="BL70" s="193">
        <v>0</v>
      </c>
      <c r="BM70" s="193">
        <v>0</v>
      </c>
      <c r="BN70" s="193">
        <v>0</v>
      </c>
      <c r="BO70" s="193">
        <v>0</v>
      </c>
      <c r="BP70" s="194">
        <v>0</v>
      </c>
      <c r="BQ70" s="194">
        <v>0</v>
      </c>
      <c r="BR70" s="194">
        <v>0</v>
      </c>
      <c r="BS70" s="194">
        <v>0</v>
      </c>
      <c r="BT70" s="194">
        <v>0</v>
      </c>
      <c r="BU70" s="194">
        <v>0</v>
      </c>
      <c r="BV70" s="194">
        <v>0</v>
      </c>
      <c r="BW70" s="194">
        <v>0</v>
      </c>
      <c r="BX70" s="195">
        <v>0</v>
      </c>
      <c r="BY70" s="195">
        <v>0</v>
      </c>
      <c r="BZ70" s="195">
        <v>0</v>
      </c>
      <c r="CA70" s="195">
        <v>0</v>
      </c>
      <c r="CB70" s="195">
        <v>0</v>
      </c>
      <c r="CC70" s="195">
        <v>0</v>
      </c>
      <c r="CD70" s="195">
        <v>0</v>
      </c>
      <c r="CE70" s="195">
        <v>0</v>
      </c>
      <c r="CF70" s="196">
        <v>880</v>
      </c>
      <c r="CG70" s="196">
        <v>0</v>
      </c>
      <c r="CH70" s="196">
        <v>39</v>
      </c>
      <c r="CI70" s="196">
        <v>83</v>
      </c>
      <c r="CJ70" s="196">
        <v>0</v>
      </c>
      <c r="CK70" s="196">
        <v>83</v>
      </c>
      <c r="CL70" s="197">
        <v>880</v>
      </c>
      <c r="CM70" s="197">
        <v>0</v>
      </c>
      <c r="CN70" s="197">
        <v>39</v>
      </c>
      <c r="CO70" s="198">
        <v>83</v>
      </c>
      <c r="CP70" s="198">
        <v>0</v>
      </c>
      <c r="CQ70" s="198">
        <v>0</v>
      </c>
      <c r="CR70" s="198">
        <v>0</v>
      </c>
      <c r="CS70" s="197">
        <v>83</v>
      </c>
      <c r="CT70" s="200"/>
      <c r="CU70" s="200"/>
      <c r="CV70" s="200"/>
      <c r="CW70" s="200"/>
      <c r="CX70" s="200"/>
      <c r="CY70" s="200">
        <v>880</v>
      </c>
      <c r="CZ70" s="200"/>
      <c r="DA70" s="200"/>
      <c r="DB70" s="200"/>
      <c r="DC70" s="200">
        <v>39</v>
      </c>
      <c r="DD70" s="200">
        <v>880</v>
      </c>
      <c r="DE70" s="200">
        <v>39</v>
      </c>
      <c r="DF70" s="200">
        <v>1</v>
      </c>
      <c r="DG70" s="200">
        <v>1</v>
      </c>
      <c r="DH70" s="201">
        <v>12915.007732819526</v>
      </c>
      <c r="DI70" s="201">
        <v>18438.19783448276</v>
      </c>
      <c r="DJ70" s="202">
        <v>31353.205567302284</v>
      </c>
      <c r="DK70" s="200">
        <v>1</v>
      </c>
      <c r="DL70" s="200">
        <v>1</v>
      </c>
      <c r="DM70" s="200">
        <v>1</v>
      </c>
      <c r="DN70" s="200" t="s">
        <v>1194</v>
      </c>
      <c r="DO70" s="425">
        <f t="shared" si="11"/>
        <v>4</v>
      </c>
      <c r="DP70" s="425">
        <f t="shared" si="12"/>
        <v>0</v>
      </c>
      <c r="DQ70" s="426">
        <f>(BA70+DO70*Foglio1!$L$20+superiore!DP70*Foglio1!$I$20)*(1-Foglio1!$L$28)</f>
        <v>27974.274730308498</v>
      </c>
    </row>
    <row r="71" spans="1:121" s="250" customFormat="1" ht="24.75" customHeight="1">
      <c r="A71" s="416">
        <v>65</v>
      </c>
      <c r="B71" s="436" t="str">
        <f t="shared" si="22"/>
        <v>TE</v>
      </c>
      <c r="C71" s="436" t="s">
        <v>214</v>
      </c>
      <c r="D71" s="437" t="s">
        <v>435</v>
      </c>
      <c r="E71" s="438" t="s">
        <v>798</v>
      </c>
      <c r="F71" s="436" t="s">
        <v>37</v>
      </c>
      <c r="G71" s="439">
        <v>35</v>
      </c>
      <c r="H71" s="439">
        <v>781</v>
      </c>
      <c r="I71" s="439">
        <v>71</v>
      </c>
      <c r="J71" s="439"/>
      <c r="K71" s="439">
        <f t="shared" si="28"/>
        <v>71</v>
      </c>
      <c r="L71" s="439">
        <v>27</v>
      </c>
      <c r="M71" s="443">
        <v>35</v>
      </c>
      <c r="N71" s="443">
        <v>785</v>
      </c>
      <c r="O71" s="443">
        <v>83</v>
      </c>
      <c r="P71" s="443">
        <v>1</v>
      </c>
      <c r="Q71" s="439">
        <f t="shared" si="29"/>
        <v>84</v>
      </c>
      <c r="R71" s="439">
        <v>27</v>
      </c>
      <c r="S71" s="439"/>
      <c r="T71" s="439"/>
      <c r="U71" s="440"/>
      <c r="V71" s="440"/>
      <c r="W71" s="440"/>
      <c r="X71" s="440"/>
      <c r="Y71" s="440"/>
      <c r="Z71" s="440"/>
      <c r="AA71" s="440"/>
      <c r="AB71" s="440"/>
      <c r="AC71" s="440"/>
      <c r="AD71" s="440"/>
      <c r="AE71" s="440"/>
      <c r="AF71" s="440"/>
      <c r="AG71" s="440"/>
      <c r="AH71" s="440"/>
      <c r="AI71" s="190">
        <f t="shared" si="3"/>
        <v>35</v>
      </c>
      <c r="AJ71" s="190">
        <f t="shared" si="4"/>
        <v>785</v>
      </c>
      <c r="AK71" s="190">
        <f t="shared" si="5"/>
        <v>84</v>
      </c>
      <c r="AL71" s="190">
        <f t="shared" si="6"/>
        <v>27</v>
      </c>
      <c r="AM71" s="5">
        <f t="shared" si="7"/>
        <v>1</v>
      </c>
      <c r="AN71" s="422" t="s">
        <v>435</v>
      </c>
      <c r="AO71" s="442" t="s">
        <v>1107</v>
      </c>
      <c r="AP71" s="422" t="s">
        <v>34</v>
      </c>
      <c r="AQ71" s="210">
        <v>49383.822251245656</v>
      </c>
      <c r="AR71" s="423">
        <v>766</v>
      </c>
      <c r="AS71" s="423">
        <v>36</v>
      </c>
      <c r="AT71" s="390">
        <v>734</v>
      </c>
      <c r="AU71" s="390">
        <v>34</v>
      </c>
      <c r="AV71" s="424">
        <v>32</v>
      </c>
      <c r="AW71" s="424">
        <v>2</v>
      </c>
      <c r="AX71" s="424">
        <f t="shared" si="8"/>
        <v>19</v>
      </c>
      <c r="AY71" s="424">
        <f t="shared" si="9"/>
        <v>-1</v>
      </c>
      <c r="AZ71" s="210">
        <v>49874.38746907822</v>
      </c>
      <c r="BA71" s="210">
        <v>36855.62711323898</v>
      </c>
      <c r="BB71" s="440"/>
      <c r="BC71" s="440"/>
      <c r="BD71" s="190">
        <f t="shared" si="10"/>
        <v>1</v>
      </c>
      <c r="BE71" s="192" t="s">
        <v>34</v>
      </c>
      <c r="BF71" s="192" t="s">
        <v>34</v>
      </c>
      <c r="BG71" s="192" t="s">
        <v>1231</v>
      </c>
      <c r="BH71" s="192" t="s">
        <v>435</v>
      </c>
      <c r="BI71" s="192" t="s">
        <v>1435</v>
      </c>
      <c r="BJ71" s="193">
        <v>0</v>
      </c>
      <c r="BK71" s="193">
        <v>0</v>
      </c>
      <c r="BL71" s="193">
        <v>0</v>
      </c>
      <c r="BM71" s="193">
        <v>0</v>
      </c>
      <c r="BN71" s="193">
        <v>0</v>
      </c>
      <c r="BO71" s="193">
        <v>0</v>
      </c>
      <c r="BP71" s="194">
        <v>0</v>
      </c>
      <c r="BQ71" s="194">
        <v>0</v>
      </c>
      <c r="BR71" s="194">
        <v>0</v>
      </c>
      <c r="BS71" s="194">
        <v>0</v>
      </c>
      <c r="BT71" s="194">
        <v>0</v>
      </c>
      <c r="BU71" s="194">
        <v>0</v>
      </c>
      <c r="BV71" s="194">
        <v>0</v>
      </c>
      <c r="BW71" s="194">
        <v>0</v>
      </c>
      <c r="BX71" s="195">
        <v>0</v>
      </c>
      <c r="BY71" s="195">
        <v>0</v>
      </c>
      <c r="BZ71" s="195">
        <v>0</v>
      </c>
      <c r="CA71" s="195">
        <v>0</v>
      </c>
      <c r="CB71" s="195">
        <v>0</v>
      </c>
      <c r="CC71" s="195">
        <v>0</v>
      </c>
      <c r="CD71" s="195">
        <v>0</v>
      </c>
      <c r="CE71" s="195">
        <v>0</v>
      </c>
      <c r="CF71" s="196">
        <v>826</v>
      </c>
      <c r="CG71" s="196">
        <v>2</v>
      </c>
      <c r="CH71" s="196">
        <v>38</v>
      </c>
      <c r="CI71" s="196">
        <v>74</v>
      </c>
      <c r="CJ71" s="196">
        <v>1</v>
      </c>
      <c r="CK71" s="196">
        <v>75</v>
      </c>
      <c r="CL71" s="197">
        <v>826</v>
      </c>
      <c r="CM71" s="197">
        <v>2</v>
      </c>
      <c r="CN71" s="197">
        <v>38</v>
      </c>
      <c r="CO71" s="198">
        <v>74</v>
      </c>
      <c r="CP71" s="198">
        <v>1</v>
      </c>
      <c r="CQ71" s="198">
        <v>0</v>
      </c>
      <c r="CR71" s="198">
        <v>0</v>
      </c>
      <c r="CS71" s="197">
        <v>75</v>
      </c>
      <c r="CT71" s="200"/>
      <c r="CU71" s="200"/>
      <c r="CV71" s="200"/>
      <c r="CW71" s="200"/>
      <c r="CX71" s="200"/>
      <c r="CY71" s="200">
        <v>826</v>
      </c>
      <c r="CZ71" s="200"/>
      <c r="DA71" s="200"/>
      <c r="DB71" s="200"/>
      <c r="DC71" s="200">
        <v>38</v>
      </c>
      <c r="DD71" s="200">
        <v>826</v>
      </c>
      <c r="DE71" s="200">
        <v>38</v>
      </c>
      <c r="DF71" s="200">
        <v>1</v>
      </c>
      <c r="DG71" s="200">
        <v>1</v>
      </c>
      <c r="DH71" s="201">
        <v>12122.495894669237</v>
      </c>
      <c r="DI71" s="201">
        <v>17965.423531034485</v>
      </c>
      <c r="DJ71" s="202">
        <v>30087.919425703723</v>
      </c>
      <c r="DK71" s="200">
        <v>1</v>
      </c>
      <c r="DL71" s="200">
        <v>1</v>
      </c>
      <c r="DM71" s="200">
        <v>1</v>
      </c>
      <c r="DN71" s="200" t="s">
        <v>1194</v>
      </c>
      <c r="DO71" s="425">
        <f t="shared" si="11"/>
        <v>41</v>
      </c>
      <c r="DP71" s="425">
        <f t="shared" si="12"/>
        <v>3</v>
      </c>
      <c r="DQ71" s="426">
        <f>(BA71+DO71*Foglio1!$L$20+superiore!DP71*Foglio1!$I$20)*(1-Foglio1!$L$28)</f>
        <v>29074.264316947567</v>
      </c>
    </row>
    <row r="72" spans="1:121" s="250" customFormat="1" ht="24.75" customHeight="1">
      <c r="A72" s="416">
        <v>66</v>
      </c>
      <c r="B72" s="436" t="str">
        <f t="shared" si="22"/>
        <v>TL</v>
      </c>
      <c r="C72" s="436" t="s">
        <v>214</v>
      </c>
      <c r="D72" s="437" t="s">
        <v>436</v>
      </c>
      <c r="E72" s="438" t="s">
        <v>799</v>
      </c>
      <c r="F72" s="436" t="s">
        <v>37</v>
      </c>
      <c r="G72" s="439">
        <v>26</v>
      </c>
      <c r="H72" s="439">
        <v>624</v>
      </c>
      <c r="I72" s="439">
        <v>47</v>
      </c>
      <c r="J72" s="439"/>
      <c r="K72" s="439">
        <f t="shared" si="28"/>
        <v>47</v>
      </c>
      <c r="L72" s="439">
        <v>18</v>
      </c>
      <c r="M72" s="443">
        <v>26</v>
      </c>
      <c r="N72" s="443">
        <v>587</v>
      </c>
      <c r="O72" s="443">
        <v>60</v>
      </c>
      <c r="P72" s="443"/>
      <c r="Q72" s="439">
        <f t="shared" si="29"/>
        <v>60</v>
      </c>
      <c r="R72" s="439">
        <v>18</v>
      </c>
      <c r="S72" s="439"/>
      <c r="T72" s="439"/>
      <c r="U72" s="440"/>
      <c r="V72" s="440"/>
      <c r="W72" s="440"/>
      <c r="X72" s="440"/>
      <c r="Y72" s="440"/>
      <c r="Z72" s="440"/>
      <c r="AA72" s="440"/>
      <c r="AB72" s="440"/>
      <c r="AC72" s="440"/>
      <c r="AD72" s="440"/>
      <c r="AE72" s="440"/>
      <c r="AF72" s="440"/>
      <c r="AG72" s="440"/>
      <c r="AH72" s="440"/>
      <c r="AI72" s="190">
        <f aca="true" t="shared" si="30" ref="AI72:AI102">M72</f>
        <v>26</v>
      </c>
      <c r="AJ72" s="190">
        <f aca="true" t="shared" si="31" ref="AJ72:AJ102">N72</f>
        <v>587</v>
      </c>
      <c r="AK72" s="190">
        <f aca="true" t="shared" si="32" ref="AK72:AK102">Q72+T72</f>
        <v>60</v>
      </c>
      <c r="AL72" s="190">
        <f aca="true" t="shared" si="33" ref="AL72:AL102">R72</f>
        <v>18</v>
      </c>
      <c r="AM72" s="5">
        <f aca="true" t="shared" si="34" ref="AM72:AM102">IF(D72=AN72,1,"")</f>
        <v>1</v>
      </c>
      <c r="AN72" s="422" t="s">
        <v>436</v>
      </c>
      <c r="AO72" s="442" t="s">
        <v>1110</v>
      </c>
      <c r="AP72" s="422" t="s">
        <v>34</v>
      </c>
      <c r="AQ72" s="210">
        <v>31756.63078419593</v>
      </c>
      <c r="AR72" s="423">
        <v>558</v>
      </c>
      <c r="AS72" s="423">
        <v>23</v>
      </c>
      <c r="AT72" s="390">
        <v>526</v>
      </c>
      <c r="AU72" s="390">
        <v>22</v>
      </c>
      <c r="AV72" s="424">
        <v>32</v>
      </c>
      <c r="AW72" s="424">
        <v>1</v>
      </c>
      <c r="AX72" s="424">
        <f aca="true" t="shared" si="35" ref="AX72:AX102">AJ72-AR72</f>
        <v>29</v>
      </c>
      <c r="AY72" s="424">
        <f aca="true" t="shared" si="36" ref="AY72:AY102">AI72-AS72</f>
        <v>3</v>
      </c>
      <c r="AZ72" s="210">
        <v>32101.329593836086</v>
      </c>
      <c r="BA72" s="210">
        <v>25220.18732052225</v>
      </c>
      <c r="BB72" s="440"/>
      <c r="BC72" s="440"/>
      <c r="BD72" s="190">
        <f aca="true" t="shared" si="37" ref="BD72:BD102">IF(BH72=D72,1,0)</f>
        <v>1</v>
      </c>
      <c r="BE72" s="192" t="s">
        <v>34</v>
      </c>
      <c r="BF72" s="192" t="s">
        <v>34</v>
      </c>
      <c r="BG72" s="192" t="s">
        <v>1436</v>
      </c>
      <c r="BH72" s="192" t="s">
        <v>436</v>
      </c>
      <c r="BI72" s="192" t="s">
        <v>1437</v>
      </c>
      <c r="BJ72" s="193">
        <v>0</v>
      </c>
      <c r="BK72" s="193">
        <v>0</v>
      </c>
      <c r="BL72" s="193">
        <v>0</v>
      </c>
      <c r="BM72" s="193">
        <v>0</v>
      </c>
      <c r="BN72" s="193">
        <v>0</v>
      </c>
      <c r="BO72" s="193">
        <v>0</v>
      </c>
      <c r="BP72" s="194">
        <v>0</v>
      </c>
      <c r="BQ72" s="194">
        <v>0</v>
      </c>
      <c r="BR72" s="194">
        <v>0</v>
      </c>
      <c r="BS72" s="194">
        <v>0</v>
      </c>
      <c r="BT72" s="194">
        <v>0</v>
      </c>
      <c r="BU72" s="194">
        <v>0</v>
      </c>
      <c r="BV72" s="194">
        <v>0</v>
      </c>
      <c r="BW72" s="194">
        <v>0</v>
      </c>
      <c r="BX72" s="195">
        <v>0</v>
      </c>
      <c r="BY72" s="195">
        <v>0</v>
      </c>
      <c r="BZ72" s="195">
        <v>0</v>
      </c>
      <c r="CA72" s="195">
        <v>0</v>
      </c>
      <c r="CB72" s="195">
        <v>0</v>
      </c>
      <c r="CC72" s="195">
        <v>0</v>
      </c>
      <c r="CD72" s="195">
        <v>0</v>
      </c>
      <c r="CE72" s="195">
        <v>0</v>
      </c>
      <c r="CF72" s="196">
        <v>590</v>
      </c>
      <c r="CG72" s="196">
        <v>0</v>
      </c>
      <c r="CH72" s="196">
        <v>26</v>
      </c>
      <c r="CI72" s="196">
        <v>49</v>
      </c>
      <c r="CJ72" s="196">
        <v>0</v>
      </c>
      <c r="CK72" s="196">
        <v>49</v>
      </c>
      <c r="CL72" s="197">
        <v>590</v>
      </c>
      <c r="CM72" s="197">
        <v>0</v>
      </c>
      <c r="CN72" s="197">
        <v>26</v>
      </c>
      <c r="CO72" s="198">
        <v>49</v>
      </c>
      <c r="CP72" s="198">
        <v>0</v>
      </c>
      <c r="CQ72" s="198">
        <v>0</v>
      </c>
      <c r="CR72" s="198">
        <v>0</v>
      </c>
      <c r="CS72" s="197">
        <v>49</v>
      </c>
      <c r="CT72" s="200"/>
      <c r="CU72" s="200"/>
      <c r="CV72" s="200"/>
      <c r="CW72" s="200"/>
      <c r="CX72" s="200"/>
      <c r="CY72" s="200">
        <v>590</v>
      </c>
      <c r="CZ72" s="200"/>
      <c r="DA72" s="200"/>
      <c r="DB72" s="200"/>
      <c r="DC72" s="200">
        <v>26</v>
      </c>
      <c r="DD72" s="200">
        <v>590</v>
      </c>
      <c r="DE72" s="200">
        <v>26</v>
      </c>
      <c r="DF72" s="200">
        <v>1</v>
      </c>
      <c r="DG72" s="200">
        <v>1</v>
      </c>
      <c r="DH72" s="201">
        <v>8658.925639049456</v>
      </c>
      <c r="DI72" s="201">
        <v>12292.131889655173</v>
      </c>
      <c r="DJ72" s="202">
        <v>20951.05752870463</v>
      </c>
      <c r="DK72" s="200">
        <v>1</v>
      </c>
      <c r="DL72" s="200">
        <v>1</v>
      </c>
      <c r="DM72" s="200">
        <v>1</v>
      </c>
      <c r="DN72" s="200" t="s">
        <v>1194</v>
      </c>
      <c r="DO72" s="425">
        <f aca="true" t="shared" si="38" ref="DO72:DO102">CL72-AJ72</f>
        <v>3</v>
      </c>
      <c r="DP72" s="425">
        <f aca="true" t="shared" si="39" ref="DP72:DP102">CN72-AI72</f>
        <v>0</v>
      </c>
      <c r="DQ72" s="426">
        <f>(BA72+DO72*Foglio1!$L$20+superiore!DP72*Foglio1!$I$20)*(1-Foglio1!$L$28)</f>
        <v>19113.979605749166</v>
      </c>
    </row>
    <row r="73" spans="1:121" s="250" customFormat="1" ht="24.75" customHeight="1">
      <c r="A73" s="416">
        <v>67</v>
      </c>
      <c r="B73" s="436" t="str">
        <f t="shared" si="22"/>
        <v>IS</v>
      </c>
      <c r="C73" s="436" t="s">
        <v>214</v>
      </c>
      <c r="D73" s="437" t="s">
        <v>437</v>
      </c>
      <c r="E73" s="438" t="s">
        <v>800</v>
      </c>
      <c r="F73" s="436" t="s">
        <v>249</v>
      </c>
      <c r="G73" s="439">
        <v>18</v>
      </c>
      <c r="H73" s="439">
        <v>326</v>
      </c>
      <c r="I73" s="439">
        <v>36</v>
      </c>
      <c r="J73" s="439"/>
      <c r="K73" s="439">
        <f aca="true" t="shared" si="40" ref="K73:K79">SUM(I73:J73)</f>
        <v>36</v>
      </c>
      <c r="L73" s="439">
        <v>25</v>
      </c>
      <c r="M73" s="443">
        <v>17</v>
      </c>
      <c r="N73" s="439">
        <v>319</v>
      </c>
      <c r="O73" s="439">
        <v>60</v>
      </c>
      <c r="P73" s="439">
        <v>10</v>
      </c>
      <c r="Q73" s="439">
        <f aca="true" t="shared" si="41" ref="Q73:Q79">SUM(O73:P73)</f>
        <v>70</v>
      </c>
      <c r="R73" s="439">
        <v>25</v>
      </c>
      <c r="S73" s="439"/>
      <c r="T73" s="439"/>
      <c r="U73" s="440"/>
      <c r="V73" s="440"/>
      <c r="W73" s="440"/>
      <c r="X73" s="440"/>
      <c r="Y73" s="440"/>
      <c r="Z73" s="440"/>
      <c r="AA73" s="440"/>
      <c r="AB73" s="440"/>
      <c r="AC73" s="440"/>
      <c r="AD73" s="440"/>
      <c r="AE73" s="440"/>
      <c r="AF73" s="440"/>
      <c r="AG73" s="440"/>
      <c r="AH73" s="440"/>
      <c r="AI73" s="190">
        <f t="shared" si="30"/>
        <v>17</v>
      </c>
      <c r="AJ73" s="190">
        <f t="shared" si="31"/>
        <v>319</v>
      </c>
      <c r="AK73" s="190">
        <f t="shared" si="32"/>
        <v>70</v>
      </c>
      <c r="AL73" s="190">
        <f t="shared" si="33"/>
        <v>25</v>
      </c>
      <c r="AM73" s="5">
        <f t="shared" si="34"/>
        <v>1</v>
      </c>
      <c r="AN73" s="422" t="s">
        <v>437</v>
      </c>
      <c r="AO73" s="442" t="s">
        <v>1092</v>
      </c>
      <c r="AP73" s="422" t="s">
        <v>903</v>
      </c>
      <c r="AQ73" s="210">
        <v>22851.826690805738</v>
      </c>
      <c r="AR73" s="423">
        <v>333</v>
      </c>
      <c r="AS73" s="423">
        <v>21</v>
      </c>
      <c r="AT73" s="390">
        <v>384</v>
      </c>
      <c r="AU73" s="390">
        <v>22</v>
      </c>
      <c r="AV73" s="424">
        <v>-51</v>
      </c>
      <c r="AW73" s="424">
        <v>-1</v>
      </c>
      <c r="AX73" s="424">
        <f t="shared" si="35"/>
        <v>-14</v>
      </c>
      <c r="AY73" s="424">
        <f t="shared" si="36"/>
        <v>-4</v>
      </c>
      <c r="AZ73" s="210">
        <v>21666.97732310896</v>
      </c>
      <c r="BA73" s="210">
        <v>14479.585944201954</v>
      </c>
      <c r="BB73" s="440"/>
      <c r="BC73" s="440"/>
      <c r="BD73" s="190">
        <f t="shared" si="37"/>
        <v>1</v>
      </c>
      <c r="BE73" s="192" t="s">
        <v>34</v>
      </c>
      <c r="BF73" s="192" t="s">
        <v>903</v>
      </c>
      <c r="BG73" s="192" t="s">
        <v>440</v>
      </c>
      <c r="BH73" s="192" t="s">
        <v>437</v>
      </c>
      <c r="BI73" s="192" t="s">
        <v>1438</v>
      </c>
      <c r="BJ73" s="193">
        <v>0</v>
      </c>
      <c r="BK73" s="193">
        <v>0</v>
      </c>
      <c r="BL73" s="193">
        <v>0</v>
      </c>
      <c r="BM73" s="193">
        <v>0</v>
      </c>
      <c r="BN73" s="193">
        <v>0</v>
      </c>
      <c r="BO73" s="193">
        <v>0</v>
      </c>
      <c r="BP73" s="194">
        <v>0</v>
      </c>
      <c r="BQ73" s="194">
        <v>0</v>
      </c>
      <c r="BR73" s="194">
        <v>0</v>
      </c>
      <c r="BS73" s="194">
        <v>0</v>
      </c>
      <c r="BT73" s="194">
        <v>0</v>
      </c>
      <c r="BU73" s="194">
        <v>0</v>
      </c>
      <c r="BV73" s="194">
        <v>0</v>
      </c>
      <c r="BW73" s="194">
        <v>0</v>
      </c>
      <c r="BX73" s="195">
        <v>0</v>
      </c>
      <c r="BY73" s="195">
        <v>0</v>
      </c>
      <c r="BZ73" s="195">
        <v>0</v>
      </c>
      <c r="CA73" s="195">
        <v>0</v>
      </c>
      <c r="CB73" s="195">
        <v>0</v>
      </c>
      <c r="CC73" s="195">
        <v>0</v>
      </c>
      <c r="CD73" s="195">
        <v>0</v>
      </c>
      <c r="CE73" s="195">
        <v>0</v>
      </c>
      <c r="CF73" s="196">
        <v>329</v>
      </c>
      <c r="CG73" s="196">
        <v>16</v>
      </c>
      <c r="CH73" s="196">
        <v>20</v>
      </c>
      <c r="CI73" s="196">
        <v>43</v>
      </c>
      <c r="CJ73" s="196">
        <v>7</v>
      </c>
      <c r="CK73" s="196">
        <v>50</v>
      </c>
      <c r="CL73" s="197">
        <v>329</v>
      </c>
      <c r="CM73" s="197">
        <v>16</v>
      </c>
      <c r="CN73" s="197">
        <v>20</v>
      </c>
      <c r="CO73" s="198">
        <v>43</v>
      </c>
      <c r="CP73" s="198">
        <v>7</v>
      </c>
      <c r="CQ73" s="198">
        <v>0</v>
      </c>
      <c r="CR73" s="198">
        <v>0</v>
      </c>
      <c r="CS73" s="197">
        <v>50</v>
      </c>
      <c r="CT73" s="200"/>
      <c r="CU73" s="200"/>
      <c r="CV73" s="200"/>
      <c r="CW73" s="200">
        <v>329</v>
      </c>
      <c r="CX73" s="200"/>
      <c r="CY73" s="200"/>
      <c r="CZ73" s="200"/>
      <c r="DA73" s="200">
        <v>20</v>
      </c>
      <c r="DB73" s="200"/>
      <c r="DC73" s="200"/>
      <c r="DD73" s="200">
        <v>329</v>
      </c>
      <c r="DE73" s="200">
        <v>20</v>
      </c>
      <c r="DF73" s="200">
        <v>1</v>
      </c>
      <c r="DG73" s="200">
        <v>1</v>
      </c>
      <c r="DH73" s="201">
        <v>4413.167259325843</v>
      </c>
      <c r="DI73" s="201">
        <v>8076.851134020619</v>
      </c>
      <c r="DJ73" s="202">
        <v>12490.018393346461</v>
      </c>
      <c r="DK73" s="200">
        <v>1</v>
      </c>
      <c r="DL73" s="200" t="s">
        <v>1194</v>
      </c>
      <c r="DM73" s="200">
        <v>1</v>
      </c>
      <c r="DN73" s="200">
        <v>1</v>
      </c>
      <c r="DO73" s="425">
        <f t="shared" si="38"/>
        <v>10</v>
      </c>
      <c r="DP73" s="425">
        <f t="shared" si="39"/>
        <v>3</v>
      </c>
      <c r="DQ73" s="426">
        <f>(BA73+DO73*Foglio1!$L$20+superiore!DP73*Foglio1!$I$20)*(1-Foglio1!$L$28)</f>
        <v>11871.599718355867</v>
      </c>
    </row>
    <row r="74" spans="1:121" s="250" customFormat="1" ht="24.75" customHeight="1">
      <c r="A74" s="416">
        <v>68</v>
      </c>
      <c r="B74" s="436" t="str">
        <f>MID(D74,3,2)</f>
        <v>IS</v>
      </c>
      <c r="C74" s="436" t="s">
        <v>214</v>
      </c>
      <c r="D74" s="437" t="s">
        <v>438</v>
      </c>
      <c r="E74" s="438" t="s">
        <v>767</v>
      </c>
      <c r="F74" s="436" t="s">
        <v>269</v>
      </c>
      <c r="G74" s="439">
        <v>22</v>
      </c>
      <c r="H74" s="439">
        <v>487</v>
      </c>
      <c r="I74" s="439">
        <v>56</v>
      </c>
      <c r="J74" s="439">
        <v>1</v>
      </c>
      <c r="K74" s="439">
        <f t="shared" si="40"/>
        <v>57</v>
      </c>
      <c r="L74" s="439">
        <v>31</v>
      </c>
      <c r="M74" s="439">
        <v>22</v>
      </c>
      <c r="N74" s="439">
        <v>499</v>
      </c>
      <c r="O74" s="439">
        <v>74</v>
      </c>
      <c r="P74" s="439">
        <v>2</v>
      </c>
      <c r="Q74" s="439">
        <f t="shared" si="41"/>
        <v>76</v>
      </c>
      <c r="R74" s="439">
        <v>31</v>
      </c>
      <c r="S74" s="439"/>
      <c r="T74" s="439"/>
      <c r="U74" s="440"/>
      <c r="V74" s="440"/>
      <c r="W74" s="440"/>
      <c r="X74" s="440"/>
      <c r="Y74" s="440"/>
      <c r="Z74" s="440"/>
      <c r="AA74" s="440"/>
      <c r="AB74" s="440"/>
      <c r="AC74" s="440"/>
      <c r="AD74" s="440"/>
      <c r="AE74" s="440"/>
      <c r="AF74" s="440"/>
      <c r="AG74" s="440"/>
      <c r="AH74" s="440"/>
      <c r="AI74" s="190">
        <f t="shared" si="30"/>
        <v>22</v>
      </c>
      <c r="AJ74" s="190">
        <f t="shared" si="31"/>
        <v>499</v>
      </c>
      <c r="AK74" s="190">
        <f t="shared" si="32"/>
        <v>76</v>
      </c>
      <c r="AL74" s="190">
        <f t="shared" si="33"/>
        <v>31</v>
      </c>
      <c r="AM74" s="5">
        <f t="shared" si="34"/>
        <v>1</v>
      </c>
      <c r="AN74" s="422" t="s">
        <v>438</v>
      </c>
      <c r="AO74" s="442" t="s">
        <v>1091</v>
      </c>
      <c r="AP74" s="422" t="s">
        <v>905</v>
      </c>
      <c r="AQ74" s="210">
        <v>33707.30814542972</v>
      </c>
      <c r="AR74" s="423">
        <v>478</v>
      </c>
      <c r="AS74" s="423">
        <v>22</v>
      </c>
      <c r="AT74" s="390">
        <v>465</v>
      </c>
      <c r="AU74" s="390">
        <v>22</v>
      </c>
      <c r="AV74" s="424">
        <v>13</v>
      </c>
      <c r="AW74" s="424">
        <v>0</v>
      </c>
      <c r="AX74" s="424">
        <f t="shared" si="35"/>
        <v>21</v>
      </c>
      <c r="AY74" s="424">
        <f t="shared" si="36"/>
        <v>0</v>
      </c>
      <c r="AZ74" s="210">
        <v>33467.51776782077</v>
      </c>
      <c r="BA74" s="210">
        <v>25065.210884214543</v>
      </c>
      <c r="BB74" s="440"/>
      <c r="BC74" s="440"/>
      <c r="BD74" s="190">
        <f t="shared" si="37"/>
        <v>1</v>
      </c>
      <c r="BE74" s="192" t="s">
        <v>34</v>
      </c>
      <c r="BF74" s="192" t="s">
        <v>905</v>
      </c>
      <c r="BG74" s="192" t="s">
        <v>440</v>
      </c>
      <c r="BH74" s="192" t="s">
        <v>438</v>
      </c>
      <c r="BI74" s="192" t="s">
        <v>1439</v>
      </c>
      <c r="BJ74" s="193">
        <v>0</v>
      </c>
      <c r="BK74" s="193">
        <v>0</v>
      </c>
      <c r="BL74" s="193">
        <v>0</v>
      </c>
      <c r="BM74" s="193">
        <v>0</v>
      </c>
      <c r="BN74" s="193">
        <v>0</v>
      </c>
      <c r="BO74" s="193">
        <v>0</v>
      </c>
      <c r="BP74" s="194">
        <v>0</v>
      </c>
      <c r="BQ74" s="194">
        <v>0</v>
      </c>
      <c r="BR74" s="194">
        <v>0</v>
      </c>
      <c r="BS74" s="194">
        <v>0</v>
      </c>
      <c r="BT74" s="194">
        <v>0</v>
      </c>
      <c r="BU74" s="194">
        <v>0</v>
      </c>
      <c r="BV74" s="194">
        <v>0</v>
      </c>
      <c r="BW74" s="194">
        <v>0</v>
      </c>
      <c r="BX74" s="195">
        <v>0</v>
      </c>
      <c r="BY74" s="195">
        <v>0</v>
      </c>
      <c r="BZ74" s="195">
        <v>0</v>
      </c>
      <c r="CA74" s="195">
        <v>0</v>
      </c>
      <c r="CB74" s="195">
        <v>0</v>
      </c>
      <c r="CC74" s="195">
        <v>0</v>
      </c>
      <c r="CD74" s="195">
        <v>0</v>
      </c>
      <c r="CE74" s="195">
        <v>0</v>
      </c>
      <c r="CF74" s="196">
        <v>546</v>
      </c>
      <c r="CG74" s="196">
        <v>4</v>
      </c>
      <c r="CH74" s="196">
        <v>24</v>
      </c>
      <c r="CI74" s="196">
        <v>61</v>
      </c>
      <c r="CJ74" s="196">
        <v>1</v>
      </c>
      <c r="CK74" s="196">
        <v>62</v>
      </c>
      <c r="CL74" s="197">
        <v>546</v>
      </c>
      <c r="CM74" s="197">
        <v>4</v>
      </c>
      <c r="CN74" s="197">
        <v>24</v>
      </c>
      <c r="CO74" s="198">
        <v>61</v>
      </c>
      <c r="CP74" s="198">
        <v>1</v>
      </c>
      <c r="CQ74" s="198">
        <v>0</v>
      </c>
      <c r="CR74" s="198">
        <v>0</v>
      </c>
      <c r="CS74" s="197">
        <v>62</v>
      </c>
      <c r="CT74" s="200"/>
      <c r="CU74" s="200"/>
      <c r="CV74" s="200"/>
      <c r="CW74" s="200">
        <v>53</v>
      </c>
      <c r="CX74" s="200"/>
      <c r="CY74" s="200">
        <v>493</v>
      </c>
      <c r="CZ74" s="200"/>
      <c r="DA74" s="200">
        <v>3</v>
      </c>
      <c r="DB74" s="200"/>
      <c r="DC74" s="200">
        <v>21</v>
      </c>
      <c r="DD74" s="200">
        <v>546</v>
      </c>
      <c r="DE74" s="200">
        <v>24</v>
      </c>
      <c r="DF74" s="200">
        <v>1</v>
      </c>
      <c r="DG74" s="200">
        <v>1</v>
      </c>
      <c r="DH74" s="201">
        <v>7946.275318510245</v>
      </c>
      <c r="DI74" s="201">
        <v>11139.788042516886</v>
      </c>
      <c r="DJ74" s="202">
        <v>19086.063361027132</v>
      </c>
      <c r="DK74" s="200">
        <v>1</v>
      </c>
      <c r="DL74" s="200" t="s">
        <v>1194</v>
      </c>
      <c r="DM74" s="200">
        <v>1</v>
      </c>
      <c r="DN74" s="200" t="s">
        <v>1194</v>
      </c>
      <c r="DO74" s="425">
        <f t="shared" si="38"/>
        <v>47</v>
      </c>
      <c r="DP74" s="425">
        <f t="shared" si="39"/>
        <v>2</v>
      </c>
      <c r="DQ74" s="426">
        <f>(BA74+DO74*Foglio1!$L$20+superiore!DP74*Foglio1!$I$20)*(1-Foglio1!$L$28)</f>
        <v>19926.817621829818</v>
      </c>
    </row>
    <row r="75" spans="1:121" s="250" customFormat="1" ht="24.75" customHeight="1">
      <c r="A75" s="416">
        <v>69</v>
      </c>
      <c r="B75" s="436" t="str">
        <f>MID(D75,3,2)</f>
        <v>PC</v>
      </c>
      <c r="C75" s="436" t="s">
        <v>214</v>
      </c>
      <c r="D75" s="437" t="s">
        <v>439</v>
      </c>
      <c r="E75" s="438" t="s">
        <v>792</v>
      </c>
      <c r="F75" s="436" t="s">
        <v>269</v>
      </c>
      <c r="G75" s="439">
        <v>46</v>
      </c>
      <c r="H75" s="439">
        <v>1013</v>
      </c>
      <c r="I75" s="439">
        <v>82</v>
      </c>
      <c r="J75" s="439"/>
      <c r="K75" s="439">
        <f t="shared" si="40"/>
        <v>82</v>
      </c>
      <c r="L75" s="439">
        <v>23</v>
      </c>
      <c r="M75" s="439">
        <v>46</v>
      </c>
      <c r="N75" s="439">
        <v>989</v>
      </c>
      <c r="O75" s="439">
        <v>95</v>
      </c>
      <c r="P75" s="439"/>
      <c r="Q75" s="439">
        <f t="shared" si="41"/>
        <v>95</v>
      </c>
      <c r="R75" s="439">
        <v>23</v>
      </c>
      <c r="S75" s="439"/>
      <c r="T75" s="439"/>
      <c r="U75" s="440"/>
      <c r="V75" s="440"/>
      <c r="W75" s="440"/>
      <c r="X75" s="440"/>
      <c r="Y75" s="440"/>
      <c r="Z75" s="440"/>
      <c r="AA75" s="440"/>
      <c r="AB75" s="440"/>
      <c r="AC75" s="440"/>
      <c r="AD75" s="440"/>
      <c r="AE75" s="440"/>
      <c r="AF75" s="440"/>
      <c r="AG75" s="440"/>
      <c r="AH75" s="440"/>
      <c r="AI75" s="190">
        <f t="shared" si="30"/>
        <v>46</v>
      </c>
      <c r="AJ75" s="190">
        <f t="shared" si="31"/>
        <v>989</v>
      </c>
      <c r="AK75" s="190">
        <f t="shared" si="32"/>
        <v>95</v>
      </c>
      <c r="AL75" s="190">
        <f t="shared" si="33"/>
        <v>23</v>
      </c>
      <c r="AM75" s="5">
        <f t="shared" si="34"/>
        <v>1</v>
      </c>
      <c r="AN75" s="422" t="s">
        <v>439</v>
      </c>
      <c r="AO75" s="442" t="s">
        <v>1095</v>
      </c>
      <c r="AP75" s="422" t="s">
        <v>905</v>
      </c>
      <c r="AQ75" s="210">
        <v>24534.5449009433</v>
      </c>
      <c r="AR75" s="423">
        <v>914</v>
      </c>
      <c r="AS75" s="423">
        <v>42</v>
      </c>
      <c r="AT75" s="390">
        <v>905</v>
      </c>
      <c r="AU75" s="390">
        <v>41</v>
      </c>
      <c r="AV75" s="424">
        <v>9</v>
      </c>
      <c r="AW75" s="424">
        <v>1</v>
      </c>
      <c r="AX75" s="424">
        <f t="shared" si="35"/>
        <v>75</v>
      </c>
      <c r="AY75" s="424">
        <f t="shared" si="36"/>
        <v>4</v>
      </c>
      <c r="AZ75" s="210">
        <v>24702.709133317403</v>
      </c>
      <c r="BA75" s="210">
        <v>20605.951436059244</v>
      </c>
      <c r="BB75" s="440"/>
      <c r="BC75" s="440"/>
      <c r="BD75" s="190">
        <f t="shared" si="37"/>
        <v>1</v>
      </c>
      <c r="BE75" s="192" t="s">
        <v>34</v>
      </c>
      <c r="BF75" s="192" t="s">
        <v>905</v>
      </c>
      <c r="BG75" s="192" t="s">
        <v>1196</v>
      </c>
      <c r="BH75" s="192" t="s">
        <v>439</v>
      </c>
      <c r="BI75" s="192" t="s">
        <v>1440</v>
      </c>
      <c r="BJ75" s="193">
        <v>0</v>
      </c>
      <c r="BK75" s="193">
        <v>0</v>
      </c>
      <c r="BL75" s="193">
        <v>0</v>
      </c>
      <c r="BM75" s="193">
        <v>0</v>
      </c>
      <c r="BN75" s="193">
        <v>0</v>
      </c>
      <c r="BO75" s="193">
        <v>0</v>
      </c>
      <c r="BP75" s="194">
        <v>0</v>
      </c>
      <c r="BQ75" s="194">
        <v>0</v>
      </c>
      <c r="BR75" s="194">
        <v>0</v>
      </c>
      <c r="BS75" s="194">
        <v>0</v>
      </c>
      <c r="BT75" s="194">
        <v>0</v>
      </c>
      <c r="BU75" s="194">
        <v>0</v>
      </c>
      <c r="BV75" s="194">
        <v>0</v>
      </c>
      <c r="BW75" s="194">
        <v>0</v>
      </c>
      <c r="BX75" s="195">
        <v>0</v>
      </c>
      <c r="BY75" s="195">
        <v>0</v>
      </c>
      <c r="BZ75" s="195">
        <v>0</v>
      </c>
      <c r="CA75" s="195">
        <v>0</v>
      </c>
      <c r="CB75" s="195">
        <v>0</v>
      </c>
      <c r="CC75" s="195">
        <v>0</v>
      </c>
      <c r="CD75" s="195">
        <v>0</v>
      </c>
      <c r="CE75" s="195">
        <v>0</v>
      </c>
      <c r="CF75" s="196">
        <v>1052</v>
      </c>
      <c r="CG75" s="196">
        <v>0</v>
      </c>
      <c r="CH75" s="196">
        <v>49</v>
      </c>
      <c r="CI75" s="196">
        <v>89</v>
      </c>
      <c r="CJ75" s="196">
        <v>0</v>
      </c>
      <c r="CK75" s="196">
        <v>89</v>
      </c>
      <c r="CL75" s="197">
        <v>1052</v>
      </c>
      <c r="CM75" s="197">
        <v>0</v>
      </c>
      <c r="CN75" s="197">
        <v>49</v>
      </c>
      <c r="CO75" s="198">
        <v>89</v>
      </c>
      <c r="CP75" s="198">
        <v>0</v>
      </c>
      <c r="CQ75" s="198">
        <v>0</v>
      </c>
      <c r="CR75" s="198">
        <v>0</v>
      </c>
      <c r="CS75" s="197">
        <v>89</v>
      </c>
      <c r="CT75" s="200"/>
      <c r="CU75" s="200"/>
      <c r="CV75" s="200">
        <v>1052</v>
      </c>
      <c r="CW75" s="200"/>
      <c r="CX75" s="200"/>
      <c r="CY75" s="200"/>
      <c r="CZ75" s="200">
        <v>49</v>
      </c>
      <c r="DA75" s="200"/>
      <c r="DB75" s="200"/>
      <c r="DC75" s="200"/>
      <c r="DD75" s="200">
        <v>1052</v>
      </c>
      <c r="DE75" s="200">
        <v>49</v>
      </c>
      <c r="DF75" s="200">
        <v>1</v>
      </c>
      <c r="DG75" s="200">
        <v>1</v>
      </c>
      <c r="DH75" s="201">
        <v>5732.169066933735</v>
      </c>
      <c r="DI75" s="201">
        <v>8919.440855018587</v>
      </c>
      <c r="DJ75" s="202">
        <v>14651.609921952322</v>
      </c>
      <c r="DK75" s="200" t="s">
        <v>1194</v>
      </c>
      <c r="DL75" s="200">
        <v>1</v>
      </c>
      <c r="DM75" s="200">
        <v>1</v>
      </c>
      <c r="DN75" s="200">
        <v>1</v>
      </c>
      <c r="DO75" s="425">
        <f t="shared" si="38"/>
        <v>63</v>
      </c>
      <c r="DP75" s="425">
        <f t="shared" si="39"/>
        <v>3</v>
      </c>
      <c r="DQ75" s="426">
        <f>(BA75+DO75*Foglio1!$L$20+superiore!DP75*Foglio1!$I$20)*(1-Foglio1!$L$28)</f>
        <v>16965.14593745045</v>
      </c>
    </row>
    <row r="76" spans="1:121" s="250" customFormat="1" ht="24.75" customHeight="1">
      <c r="A76" s="416">
        <v>70</v>
      </c>
      <c r="B76" s="436" t="s">
        <v>440</v>
      </c>
      <c r="C76" s="436" t="s">
        <v>214</v>
      </c>
      <c r="D76" s="437" t="s">
        <v>441</v>
      </c>
      <c r="E76" s="438" t="s">
        <v>801</v>
      </c>
      <c r="F76" s="436" t="s">
        <v>273</v>
      </c>
      <c r="G76" s="439">
        <v>17</v>
      </c>
      <c r="H76" s="439">
        <v>355</v>
      </c>
      <c r="I76" s="439">
        <v>30</v>
      </c>
      <c r="J76" s="439"/>
      <c r="K76" s="439">
        <f t="shared" si="40"/>
        <v>30</v>
      </c>
      <c r="L76" s="439">
        <v>13</v>
      </c>
      <c r="M76" s="439">
        <v>17</v>
      </c>
      <c r="N76" s="439">
        <v>350</v>
      </c>
      <c r="O76" s="439">
        <v>44</v>
      </c>
      <c r="P76" s="439">
        <v>2</v>
      </c>
      <c r="Q76" s="439">
        <f t="shared" si="41"/>
        <v>46</v>
      </c>
      <c r="R76" s="439">
        <v>13</v>
      </c>
      <c r="S76" s="439"/>
      <c r="T76" s="439"/>
      <c r="U76" s="440"/>
      <c r="V76" s="440"/>
      <c r="W76" s="440"/>
      <c r="X76" s="440"/>
      <c r="Y76" s="440"/>
      <c r="Z76" s="440"/>
      <c r="AA76" s="440"/>
      <c r="AB76" s="440"/>
      <c r="AC76" s="440"/>
      <c r="AD76" s="440"/>
      <c r="AE76" s="440"/>
      <c r="AF76" s="440"/>
      <c r="AG76" s="440"/>
      <c r="AH76" s="440"/>
      <c r="AI76" s="190">
        <f t="shared" si="30"/>
        <v>17</v>
      </c>
      <c r="AJ76" s="190">
        <f t="shared" si="31"/>
        <v>350</v>
      </c>
      <c r="AK76" s="190">
        <f t="shared" si="32"/>
        <v>46</v>
      </c>
      <c r="AL76" s="190">
        <f t="shared" si="33"/>
        <v>13</v>
      </c>
      <c r="AM76" s="5">
        <f t="shared" si="34"/>
        <v>1</v>
      </c>
      <c r="AN76" s="390" t="s">
        <v>441</v>
      </c>
      <c r="AO76" s="442" t="s">
        <v>1093</v>
      </c>
      <c r="AP76" s="422" t="s">
        <v>918</v>
      </c>
      <c r="AQ76" s="210">
        <v>10340.374599188286</v>
      </c>
      <c r="AR76" s="423">
        <v>347</v>
      </c>
      <c r="AS76" s="423">
        <v>18</v>
      </c>
      <c r="AT76" s="390">
        <v>375</v>
      </c>
      <c r="AU76" s="390">
        <v>19</v>
      </c>
      <c r="AV76" s="424">
        <v>-28</v>
      </c>
      <c r="AW76" s="424">
        <v>-1</v>
      </c>
      <c r="AX76" s="424">
        <f t="shared" si="35"/>
        <v>3</v>
      </c>
      <c r="AY76" s="424">
        <f t="shared" si="36"/>
        <v>-1</v>
      </c>
      <c r="AZ76" s="210">
        <v>9558.24966113969</v>
      </c>
      <c r="BA76" s="210">
        <v>6765.339866441861</v>
      </c>
      <c r="BB76" s="440"/>
      <c r="BC76" s="440"/>
      <c r="BD76" s="190">
        <f t="shared" si="37"/>
        <v>1</v>
      </c>
      <c r="BE76" s="192" t="s">
        <v>34</v>
      </c>
      <c r="BF76" s="192" t="s">
        <v>918</v>
      </c>
      <c r="BG76" s="192" t="s">
        <v>440</v>
      </c>
      <c r="BH76" s="192" t="s">
        <v>441</v>
      </c>
      <c r="BI76" s="192" t="s">
        <v>1441</v>
      </c>
      <c r="BJ76" s="193">
        <v>0</v>
      </c>
      <c r="BK76" s="193">
        <v>0</v>
      </c>
      <c r="BL76" s="193">
        <v>0</v>
      </c>
      <c r="BM76" s="193">
        <v>0</v>
      </c>
      <c r="BN76" s="193">
        <v>0</v>
      </c>
      <c r="BO76" s="193">
        <v>0</v>
      </c>
      <c r="BP76" s="194">
        <v>0</v>
      </c>
      <c r="BQ76" s="194">
        <v>0</v>
      </c>
      <c r="BR76" s="194">
        <v>0</v>
      </c>
      <c r="BS76" s="194">
        <v>0</v>
      </c>
      <c r="BT76" s="194">
        <v>0</v>
      </c>
      <c r="BU76" s="194">
        <v>0</v>
      </c>
      <c r="BV76" s="194">
        <v>0</v>
      </c>
      <c r="BW76" s="194">
        <v>0</v>
      </c>
      <c r="BX76" s="195">
        <v>0</v>
      </c>
      <c r="BY76" s="195">
        <v>0</v>
      </c>
      <c r="BZ76" s="195">
        <v>0</v>
      </c>
      <c r="CA76" s="195">
        <v>0</v>
      </c>
      <c r="CB76" s="195">
        <v>0</v>
      </c>
      <c r="CC76" s="195">
        <v>0</v>
      </c>
      <c r="CD76" s="195">
        <v>0</v>
      </c>
      <c r="CE76" s="195">
        <v>0</v>
      </c>
      <c r="CF76" s="196">
        <v>351</v>
      </c>
      <c r="CG76" s="196">
        <v>2</v>
      </c>
      <c r="CH76" s="196">
        <v>17</v>
      </c>
      <c r="CI76" s="196">
        <v>33</v>
      </c>
      <c r="CJ76" s="196">
        <v>1</v>
      </c>
      <c r="CK76" s="196">
        <v>34</v>
      </c>
      <c r="CL76" s="197">
        <v>351</v>
      </c>
      <c r="CM76" s="197">
        <v>2</v>
      </c>
      <c r="CN76" s="197">
        <v>17</v>
      </c>
      <c r="CO76" s="198">
        <v>33</v>
      </c>
      <c r="CP76" s="198">
        <v>1</v>
      </c>
      <c r="CQ76" s="198">
        <v>0</v>
      </c>
      <c r="CR76" s="198">
        <v>0</v>
      </c>
      <c r="CS76" s="197">
        <v>34</v>
      </c>
      <c r="CT76" s="200"/>
      <c r="CU76" s="200"/>
      <c r="CV76" s="200">
        <v>351</v>
      </c>
      <c r="CW76" s="200"/>
      <c r="CX76" s="200"/>
      <c r="CY76" s="200"/>
      <c r="CZ76" s="200">
        <v>17</v>
      </c>
      <c r="DA76" s="200"/>
      <c r="DB76" s="200"/>
      <c r="DC76" s="200"/>
      <c r="DD76" s="200">
        <v>351</v>
      </c>
      <c r="DE76" s="200">
        <v>17</v>
      </c>
      <c r="DF76" s="200">
        <v>1</v>
      </c>
      <c r="DG76" s="200">
        <v>1</v>
      </c>
      <c r="DH76" s="201">
        <v>1912.5392989484228</v>
      </c>
      <c r="DI76" s="201">
        <v>3094.4998884758365</v>
      </c>
      <c r="DJ76" s="202">
        <v>5007.03918742426</v>
      </c>
      <c r="DK76" s="200" t="s">
        <v>1194</v>
      </c>
      <c r="DL76" s="200">
        <v>1</v>
      </c>
      <c r="DM76" s="200">
        <v>1</v>
      </c>
      <c r="DN76" s="200">
        <v>1</v>
      </c>
      <c r="DO76" s="425">
        <f t="shared" si="38"/>
        <v>1</v>
      </c>
      <c r="DP76" s="425">
        <f t="shared" si="39"/>
        <v>0</v>
      </c>
      <c r="DQ76" s="426">
        <f>(BA76+DO76*Foglio1!$L$20+superiore!DP76*Foglio1!$I$20)*(1-Foglio1!$L$28)</f>
        <v>5129.026316150659</v>
      </c>
    </row>
    <row r="77" spans="1:121" s="250" customFormat="1" ht="24.75" customHeight="1">
      <c r="A77" s="416">
        <v>71</v>
      </c>
      <c r="B77" s="436" t="str">
        <f aca="true" t="shared" si="42" ref="B77:B96">MID(D77,3,2)</f>
        <v>TF</v>
      </c>
      <c r="C77" s="436" t="s">
        <v>214</v>
      </c>
      <c r="D77" s="437" t="s">
        <v>442</v>
      </c>
      <c r="E77" s="438" t="s">
        <v>802</v>
      </c>
      <c r="F77" s="436" t="s">
        <v>275</v>
      </c>
      <c r="G77" s="439">
        <v>35</v>
      </c>
      <c r="H77" s="439">
        <v>752</v>
      </c>
      <c r="I77" s="439">
        <v>96</v>
      </c>
      <c r="J77" s="439"/>
      <c r="K77" s="439">
        <f t="shared" si="40"/>
        <v>96</v>
      </c>
      <c r="L77" s="439">
        <v>39</v>
      </c>
      <c r="M77" s="439">
        <v>36</v>
      </c>
      <c r="N77" s="439">
        <v>756</v>
      </c>
      <c r="O77" s="439">
        <v>110</v>
      </c>
      <c r="P77" s="439">
        <v>2</v>
      </c>
      <c r="Q77" s="439">
        <f t="shared" si="41"/>
        <v>112</v>
      </c>
      <c r="R77" s="439">
        <v>39</v>
      </c>
      <c r="S77" s="439"/>
      <c r="T77" s="439"/>
      <c r="U77" s="440"/>
      <c r="V77" s="440"/>
      <c r="W77" s="440"/>
      <c r="X77" s="440"/>
      <c r="Y77" s="440"/>
      <c r="Z77" s="440"/>
      <c r="AA77" s="440"/>
      <c r="AB77" s="440"/>
      <c r="AC77" s="440"/>
      <c r="AD77" s="440"/>
      <c r="AE77" s="440"/>
      <c r="AF77" s="440"/>
      <c r="AG77" s="440"/>
      <c r="AH77" s="440"/>
      <c r="AI77" s="190">
        <f t="shared" si="30"/>
        <v>36</v>
      </c>
      <c r="AJ77" s="190">
        <f t="shared" si="31"/>
        <v>756</v>
      </c>
      <c r="AK77" s="190">
        <f t="shared" si="32"/>
        <v>112</v>
      </c>
      <c r="AL77" s="190">
        <f t="shared" si="33"/>
        <v>39</v>
      </c>
      <c r="AM77" s="5">
        <f t="shared" si="34"/>
        <v>1</v>
      </c>
      <c r="AN77" s="422" t="s">
        <v>442</v>
      </c>
      <c r="AO77" s="442" t="s">
        <v>1108</v>
      </c>
      <c r="AP77" s="422" t="s">
        <v>1109</v>
      </c>
      <c r="AQ77" s="210">
        <v>55803.51719459285</v>
      </c>
      <c r="AR77" s="423">
        <v>801</v>
      </c>
      <c r="AS77" s="423">
        <v>37</v>
      </c>
      <c r="AT77" s="390">
        <v>818</v>
      </c>
      <c r="AU77" s="390">
        <v>37</v>
      </c>
      <c r="AV77" s="424">
        <v>-17</v>
      </c>
      <c r="AW77" s="424">
        <v>0</v>
      </c>
      <c r="AX77" s="424">
        <f t="shared" si="35"/>
        <v>-45</v>
      </c>
      <c r="AY77" s="424">
        <f t="shared" si="36"/>
        <v>-1</v>
      </c>
      <c r="AZ77" s="210">
        <v>54972.21780034096</v>
      </c>
      <c r="BA77" s="210">
        <v>39920.913345722605</v>
      </c>
      <c r="BB77" s="440"/>
      <c r="BC77" s="440"/>
      <c r="BD77" s="190">
        <f t="shared" si="37"/>
        <v>1</v>
      </c>
      <c r="BE77" s="192" t="s">
        <v>34</v>
      </c>
      <c r="BF77" s="192" t="s">
        <v>908</v>
      </c>
      <c r="BG77" s="192" t="s">
        <v>1207</v>
      </c>
      <c r="BH77" s="192" t="s">
        <v>442</v>
      </c>
      <c r="BI77" s="192" t="s">
        <v>1442</v>
      </c>
      <c r="BJ77" s="193">
        <v>0</v>
      </c>
      <c r="BK77" s="193">
        <v>0</v>
      </c>
      <c r="BL77" s="193">
        <v>0</v>
      </c>
      <c r="BM77" s="193">
        <v>0</v>
      </c>
      <c r="BN77" s="193">
        <v>0</v>
      </c>
      <c r="BO77" s="193">
        <v>0</v>
      </c>
      <c r="BP77" s="194">
        <v>0</v>
      </c>
      <c r="BQ77" s="194">
        <v>0</v>
      </c>
      <c r="BR77" s="194">
        <v>0</v>
      </c>
      <c r="BS77" s="194">
        <v>0</v>
      </c>
      <c r="BT77" s="194">
        <v>0</v>
      </c>
      <c r="BU77" s="194">
        <v>0</v>
      </c>
      <c r="BV77" s="194">
        <v>0</v>
      </c>
      <c r="BW77" s="194">
        <v>0</v>
      </c>
      <c r="BX77" s="195">
        <v>0</v>
      </c>
      <c r="BY77" s="195">
        <v>0</v>
      </c>
      <c r="BZ77" s="195">
        <v>0</v>
      </c>
      <c r="CA77" s="195">
        <v>0</v>
      </c>
      <c r="CB77" s="195">
        <v>0</v>
      </c>
      <c r="CC77" s="195">
        <v>0</v>
      </c>
      <c r="CD77" s="195">
        <v>0</v>
      </c>
      <c r="CE77" s="195">
        <v>0</v>
      </c>
      <c r="CF77" s="196">
        <v>732</v>
      </c>
      <c r="CG77" s="196">
        <v>2</v>
      </c>
      <c r="CH77" s="196">
        <v>36</v>
      </c>
      <c r="CI77" s="196">
        <v>96</v>
      </c>
      <c r="CJ77" s="196">
        <v>1</v>
      </c>
      <c r="CK77" s="196">
        <v>97</v>
      </c>
      <c r="CL77" s="197">
        <v>732</v>
      </c>
      <c r="CM77" s="197">
        <v>2</v>
      </c>
      <c r="CN77" s="197">
        <v>36</v>
      </c>
      <c r="CO77" s="198">
        <v>96</v>
      </c>
      <c r="CP77" s="198">
        <v>1</v>
      </c>
      <c r="CQ77" s="198">
        <v>0</v>
      </c>
      <c r="CR77" s="198">
        <v>0</v>
      </c>
      <c r="CS77" s="197">
        <v>97</v>
      </c>
      <c r="CT77" s="200"/>
      <c r="CU77" s="200"/>
      <c r="CV77" s="200"/>
      <c r="CW77" s="200"/>
      <c r="CX77" s="200"/>
      <c r="CY77" s="200">
        <v>732</v>
      </c>
      <c r="CZ77" s="200"/>
      <c r="DA77" s="200"/>
      <c r="DB77" s="200"/>
      <c r="DC77" s="200">
        <v>36</v>
      </c>
      <c r="DD77" s="200">
        <v>732</v>
      </c>
      <c r="DE77" s="200">
        <v>36</v>
      </c>
      <c r="DF77" s="200">
        <v>1</v>
      </c>
      <c r="DG77" s="200">
        <v>1</v>
      </c>
      <c r="DH77" s="201">
        <v>10742.938250481697</v>
      </c>
      <c r="DI77" s="201">
        <v>17019.87492413793</v>
      </c>
      <c r="DJ77" s="202">
        <v>27762.813174619627</v>
      </c>
      <c r="DK77" s="200">
        <v>1</v>
      </c>
      <c r="DL77" s="200">
        <v>1</v>
      </c>
      <c r="DM77" s="200">
        <v>1</v>
      </c>
      <c r="DN77" s="200" t="s">
        <v>1194</v>
      </c>
      <c r="DO77" s="425">
        <f t="shared" si="38"/>
        <v>-24</v>
      </c>
      <c r="DP77" s="425">
        <f t="shared" si="39"/>
        <v>0</v>
      </c>
      <c r="DQ77" s="426">
        <f>(BA77+DO77*Foglio1!$L$20+superiore!DP77*Foglio1!$I$20)*(1-Foglio1!$L$28)</f>
        <v>30007.671749722133</v>
      </c>
    </row>
    <row r="78" spans="1:131" s="250" customFormat="1" ht="28.5" customHeight="1" thickBot="1">
      <c r="A78" s="416">
        <v>72</v>
      </c>
      <c r="B78" s="436" t="str">
        <f t="shared" si="42"/>
        <v>RI</v>
      </c>
      <c r="C78" s="436" t="s">
        <v>214</v>
      </c>
      <c r="D78" s="437" t="s">
        <v>443</v>
      </c>
      <c r="E78" s="438" t="s">
        <v>803</v>
      </c>
      <c r="F78" s="436" t="s">
        <v>278</v>
      </c>
      <c r="G78" s="439">
        <v>17</v>
      </c>
      <c r="H78" s="439">
        <v>347</v>
      </c>
      <c r="I78" s="439">
        <v>38</v>
      </c>
      <c r="J78" s="439">
        <v>3</v>
      </c>
      <c r="K78" s="439">
        <f t="shared" si="40"/>
        <v>41</v>
      </c>
      <c r="L78" s="439">
        <v>28</v>
      </c>
      <c r="M78" s="439">
        <v>17</v>
      </c>
      <c r="N78" s="439">
        <v>357</v>
      </c>
      <c r="O78" s="439">
        <v>70</v>
      </c>
      <c r="P78" s="439">
        <v>9</v>
      </c>
      <c r="Q78" s="439">
        <f t="shared" si="41"/>
        <v>79</v>
      </c>
      <c r="R78" s="439">
        <v>28</v>
      </c>
      <c r="S78" s="439"/>
      <c r="T78" s="439"/>
      <c r="U78" s="440"/>
      <c r="V78" s="440"/>
      <c r="W78" s="440"/>
      <c r="X78" s="440"/>
      <c r="Y78" s="440"/>
      <c r="Z78" s="440"/>
      <c r="AA78" s="440"/>
      <c r="AB78" s="440"/>
      <c r="AC78" s="440"/>
      <c r="AD78" s="440"/>
      <c r="AE78" s="440"/>
      <c r="AF78" s="440"/>
      <c r="AG78" s="440"/>
      <c r="AH78" s="440"/>
      <c r="AI78" s="190">
        <f t="shared" si="30"/>
        <v>17</v>
      </c>
      <c r="AJ78" s="190">
        <f t="shared" si="31"/>
        <v>357</v>
      </c>
      <c r="AK78" s="190">
        <f t="shared" si="32"/>
        <v>79</v>
      </c>
      <c r="AL78" s="190">
        <f t="shared" si="33"/>
        <v>28</v>
      </c>
      <c r="AM78" s="5">
        <f t="shared" si="34"/>
        <v>1</v>
      </c>
      <c r="AN78" s="422" t="s">
        <v>443</v>
      </c>
      <c r="AO78" s="442" t="s">
        <v>1101</v>
      </c>
      <c r="AP78" s="422" t="s">
        <v>914</v>
      </c>
      <c r="AQ78" s="210">
        <v>24274.829095650533</v>
      </c>
      <c r="AR78" s="423">
        <v>358</v>
      </c>
      <c r="AS78" s="423">
        <v>19</v>
      </c>
      <c r="AT78" s="390">
        <v>388</v>
      </c>
      <c r="AU78" s="390">
        <v>22</v>
      </c>
      <c r="AV78" s="424">
        <v>-30</v>
      </c>
      <c r="AW78" s="424">
        <v>-3</v>
      </c>
      <c r="AX78" s="424">
        <f t="shared" si="35"/>
        <v>-1</v>
      </c>
      <c r="AY78" s="424">
        <f t="shared" si="36"/>
        <v>-2</v>
      </c>
      <c r="AZ78" s="210">
        <v>22614.609633011183</v>
      </c>
      <c r="BA78" s="210">
        <v>16047.56702801735</v>
      </c>
      <c r="BB78" s="440"/>
      <c r="BC78" s="440"/>
      <c r="BD78" s="190">
        <f t="shared" si="37"/>
        <v>1</v>
      </c>
      <c r="BE78" s="192" t="s">
        <v>34</v>
      </c>
      <c r="BF78" s="192" t="s">
        <v>914</v>
      </c>
      <c r="BG78" s="192" t="s">
        <v>1245</v>
      </c>
      <c r="BH78" s="192" t="s">
        <v>443</v>
      </c>
      <c r="BI78" s="192" t="s">
        <v>1443</v>
      </c>
      <c r="BJ78" s="193">
        <v>0</v>
      </c>
      <c r="BK78" s="193">
        <v>0</v>
      </c>
      <c r="BL78" s="193">
        <v>0</v>
      </c>
      <c r="BM78" s="193">
        <v>0</v>
      </c>
      <c r="BN78" s="193">
        <v>0</v>
      </c>
      <c r="BO78" s="193">
        <v>0</v>
      </c>
      <c r="BP78" s="194">
        <v>0</v>
      </c>
      <c r="BQ78" s="194">
        <v>0</v>
      </c>
      <c r="BR78" s="194">
        <v>0</v>
      </c>
      <c r="BS78" s="194">
        <v>0</v>
      </c>
      <c r="BT78" s="194">
        <v>0</v>
      </c>
      <c r="BU78" s="194">
        <v>0</v>
      </c>
      <c r="BV78" s="194">
        <v>0</v>
      </c>
      <c r="BW78" s="194">
        <v>0</v>
      </c>
      <c r="BX78" s="195">
        <v>0</v>
      </c>
      <c r="BY78" s="195">
        <v>0</v>
      </c>
      <c r="BZ78" s="195">
        <v>0</v>
      </c>
      <c r="CA78" s="195">
        <v>0</v>
      </c>
      <c r="CB78" s="195">
        <v>0</v>
      </c>
      <c r="CC78" s="195">
        <v>0</v>
      </c>
      <c r="CD78" s="195">
        <v>0</v>
      </c>
      <c r="CE78" s="195">
        <v>0</v>
      </c>
      <c r="CF78" s="196">
        <v>361</v>
      </c>
      <c r="CG78" s="196">
        <v>14</v>
      </c>
      <c r="CH78" s="196">
        <v>21</v>
      </c>
      <c r="CI78" s="196">
        <v>48</v>
      </c>
      <c r="CJ78" s="196">
        <v>7</v>
      </c>
      <c r="CK78" s="196">
        <v>55</v>
      </c>
      <c r="CL78" s="197">
        <v>361</v>
      </c>
      <c r="CM78" s="197">
        <v>14</v>
      </c>
      <c r="CN78" s="197">
        <v>21</v>
      </c>
      <c r="CO78" s="198">
        <v>48</v>
      </c>
      <c r="CP78" s="198">
        <v>7</v>
      </c>
      <c r="CQ78" s="198">
        <v>0</v>
      </c>
      <c r="CR78" s="198">
        <v>0</v>
      </c>
      <c r="CS78" s="197">
        <v>55</v>
      </c>
      <c r="CT78" s="200"/>
      <c r="CU78" s="200"/>
      <c r="CV78" s="200"/>
      <c r="CW78" s="200">
        <v>361</v>
      </c>
      <c r="CX78" s="200"/>
      <c r="CY78" s="200"/>
      <c r="CZ78" s="200"/>
      <c r="DA78" s="200">
        <v>21</v>
      </c>
      <c r="DB78" s="200"/>
      <c r="DC78" s="200"/>
      <c r="DD78" s="200">
        <v>361</v>
      </c>
      <c r="DE78" s="200">
        <v>21</v>
      </c>
      <c r="DF78" s="200">
        <v>1</v>
      </c>
      <c r="DG78" s="200">
        <v>1</v>
      </c>
      <c r="DH78" s="201">
        <v>4842.4114912359555</v>
      </c>
      <c r="DI78" s="201">
        <v>8480.69369072165</v>
      </c>
      <c r="DJ78" s="202">
        <v>13323.105181957606</v>
      </c>
      <c r="DK78" s="200">
        <v>1</v>
      </c>
      <c r="DL78" s="200" t="s">
        <v>1194</v>
      </c>
      <c r="DM78" s="200">
        <v>1</v>
      </c>
      <c r="DN78" s="200">
        <v>1</v>
      </c>
      <c r="DO78" s="425">
        <f t="shared" si="38"/>
        <v>4</v>
      </c>
      <c r="DP78" s="425">
        <f t="shared" si="39"/>
        <v>4</v>
      </c>
      <c r="DQ78" s="426">
        <f>(BA78+DO78*Foglio1!$L$20+superiore!DP78*Foglio1!$I$20)*(1-Foglio1!$L$28)</f>
        <v>13282.10437190585</v>
      </c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</row>
    <row r="79" spans="1:131" s="252" customFormat="1" ht="24.75" customHeight="1" thickBot="1">
      <c r="A79" s="416">
        <v>73</v>
      </c>
      <c r="B79" s="436" t="str">
        <f t="shared" si="42"/>
        <v>IS</v>
      </c>
      <c r="C79" s="436" t="s">
        <v>214</v>
      </c>
      <c r="D79" s="437" t="s">
        <v>444</v>
      </c>
      <c r="E79" s="438" t="s">
        <v>1111</v>
      </c>
      <c r="F79" s="436" t="s">
        <v>280</v>
      </c>
      <c r="G79" s="439">
        <v>29</v>
      </c>
      <c r="H79" s="439">
        <v>611</v>
      </c>
      <c r="I79" s="439">
        <v>53</v>
      </c>
      <c r="J79" s="439"/>
      <c r="K79" s="439">
        <f t="shared" si="40"/>
        <v>53</v>
      </c>
      <c r="L79" s="439">
        <v>21</v>
      </c>
      <c r="M79" s="439">
        <v>30</v>
      </c>
      <c r="N79" s="439">
        <v>604</v>
      </c>
      <c r="O79" s="439">
        <v>64</v>
      </c>
      <c r="P79" s="439">
        <v>1</v>
      </c>
      <c r="Q79" s="439">
        <f t="shared" si="41"/>
        <v>65</v>
      </c>
      <c r="R79" s="439">
        <v>21</v>
      </c>
      <c r="S79" s="439"/>
      <c r="T79" s="439"/>
      <c r="U79" s="440">
        <f>SUM(G58:G79)</f>
        <v>628</v>
      </c>
      <c r="V79" s="440">
        <f aca="true" t="shared" si="43" ref="V79:AH79">SUM(H58:H79)</f>
        <v>13614</v>
      </c>
      <c r="W79" s="440">
        <f t="shared" si="43"/>
        <v>1265</v>
      </c>
      <c r="X79" s="440">
        <f t="shared" si="43"/>
        <v>36</v>
      </c>
      <c r="Y79" s="440">
        <f t="shared" si="43"/>
        <v>1301</v>
      </c>
      <c r="Z79" s="440">
        <f t="shared" si="43"/>
        <v>552</v>
      </c>
      <c r="AA79" s="440">
        <f t="shared" si="43"/>
        <v>632</v>
      </c>
      <c r="AB79" s="440">
        <f t="shared" si="43"/>
        <v>13346</v>
      </c>
      <c r="AC79" s="440">
        <f t="shared" si="43"/>
        <v>1633</v>
      </c>
      <c r="AD79" s="440">
        <f t="shared" si="43"/>
        <v>144</v>
      </c>
      <c r="AE79" s="440">
        <f t="shared" si="43"/>
        <v>1777</v>
      </c>
      <c r="AF79" s="440">
        <f t="shared" si="43"/>
        <v>553</v>
      </c>
      <c r="AG79" s="440">
        <f t="shared" si="43"/>
        <v>7</v>
      </c>
      <c r="AH79" s="440">
        <f t="shared" si="43"/>
        <v>7</v>
      </c>
      <c r="AI79" s="190">
        <f t="shared" si="30"/>
        <v>30</v>
      </c>
      <c r="AJ79" s="190">
        <f t="shared" si="31"/>
        <v>604</v>
      </c>
      <c r="AK79" s="190">
        <f t="shared" si="32"/>
        <v>65</v>
      </c>
      <c r="AL79" s="190">
        <f t="shared" si="33"/>
        <v>21</v>
      </c>
      <c r="AM79" s="5">
        <f t="shared" si="34"/>
        <v>1</v>
      </c>
      <c r="AN79" s="422" t="s">
        <v>444</v>
      </c>
      <c r="AO79" s="438" t="s">
        <v>1111</v>
      </c>
      <c r="AP79" s="422" t="s">
        <v>934</v>
      </c>
      <c r="AQ79" s="210">
        <v>22793.420843184198</v>
      </c>
      <c r="AR79" s="423">
        <v>578</v>
      </c>
      <c r="AS79" s="423">
        <v>27</v>
      </c>
      <c r="AT79" s="390">
        <v>577</v>
      </c>
      <c r="AU79" s="390">
        <v>27</v>
      </c>
      <c r="AV79" s="424">
        <v>1</v>
      </c>
      <c r="AW79" s="424">
        <v>0</v>
      </c>
      <c r="AX79" s="424">
        <f t="shared" si="35"/>
        <v>26</v>
      </c>
      <c r="AY79" s="424">
        <f t="shared" si="36"/>
        <v>3</v>
      </c>
      <c r="AZ79" s="210">
        <v>22543.43257839491</v>
      </c>
      <c r="BA79" s="210">
        <v>18095.455169041485</v>
      </c>
      <c r="BB79" s="440"/>
      <c r="BC79" s="440"/>
      <c r="BD79" s="190">
        <f t="shared" si="37"/>
        <v>1</v>
      </c>
      <c r="BE79" s="192" t="s">
        <v>34</v>
      </c>
      <c r="BF79" s="192" t="s">
        <v>934</v>
      </c>
      <c r="BG79" s="192" t="s">
        <v>440</v>
      </c>
      <c r="BH79" s="192" t="s">
        <v>444</v>
      </c>
      <c r="BI79" s="192" t="s">
        <v>1444</v>
      </c>
      <c r="BJ79" s="193">
        <v>0</v>
      </c>
      <c r="BK79" s="193">
        <v>0</v>
      </c>
      <c r="BL79" s="193">
        <v>0</v>
      </c>
      <c r="BM79" s="193">
        <v>0</v>
      </c>
      <c r="BN79" s="193">
        <v>0</v>
      </c>
      <c r="BO79" s="193">
        <v>0</v>
      </c>
      <c r="BP79" s="194">
        <v>0</v>
      </c>
      <c r="BQ79" s="194">
        <v>0</v>
      </c>
      <c r="BR79" s="194">
        <v>0</v>
      </c>
      <c r="BS79" s="194">
        <v>0</v>
      </c>
      <c r="BT79" s="194">
        <v>0</v>
      </c>
      <c r="BU79" s="194">
        <v>0</v>
      </c>
      <c r="BV79" s="194">
        <v>0</v>
      </c>
      <c r="BW79" s="194">
        <v>0</v>
      </c>
      <c r="BX79" s="195">
        <v>0</v>
      </c>
      <c r="BY79" s="195">
        <v>0</v>
      </c>
      <c r="BZ79" s="195">
        <v>0</v>
      </c>
      <c r="CA79" s="195">
        <v>0</v>
      </c>
      <c r="CB79" s="195">
        <v>0</v>
      </c>
      <c r="CC79" s="195">
        <v>0</v>
      </c>
      <c r="CD79" s="195">
        <v>0</v>
      </c>
      <c r="CE79" s="195">
        <v>0</v>
      </c>
      <c r="CF79" s="196">
        <v>626</v>
      </c>
      <c r="CG79" s="196">
        <v>1</v>
      </c>
      <c r="CH79" s="196">
        <v>31</v>
      </c>
      <c r="CI79" s="196">
        <v>56</v>
      </c>
      <c r="CJ79" s="196">
        <v>0</v>
      </c>
      <c r="CK79" s="196">
        <v>56</v>
      </c>
      <c r="CL79" s="197">
        <v>626</v>
      </c>
      <c r="CM79" s="197">
        <v>1</v>
      </c>
      <c r="CN79" s="197">
        <v>31</v>
      </c>
      <c r="CO79" s="198">
        <v>56</v>
      </c>
      <c r="CP79" s="198">
        <v>0</v>
      </c>
      <c r="CQ79" s="198">
        <v>0</v>
      </c>
      <c r="CR79" s="198">
        <v>0</v>
      </c>
      <c r="CS79" s="197">
        <v>56</v>
      </c>
      <c r="CT79" s="200"/>
      <c r="CU79" s="200"/>
      <c r="CV79" s="200">
        <v>450</v>
      </c>
      <c r="CW79" s="200"/>
      <c r="CX79" s="200"/>
      <c r="CY79" s="200">
        <v>176</v>
      </c>
      <c r="CZ79" s="200">
        <v>22</v>
      </c>
      <c r="DA79" s="200"/>
      <c r="DB79" s="200"/>
      <c r="DC79" s="200">
        <v>9</v>
      </c>
      <c r="DD79" s="200">
        <v>626</v>
      </c>
      <c r="DE79" s="200">
        <v>31</v>
      </c>
      <c r="DF79" s="200">
        <v>1</v>
      </c>
      <c r="DG79" s="200">
        <v>1</v>
      </c>
      <c r="DH79" s="201">
        <v>5034.975006754191</v>
      </c>
      <c r="DI79" s="201">
        <v>8259.615645532624</v>
      </c>
      <c r="DJ79" s="202">
        <v>13294.590652286814</v>
      </c>
      <c r="DK79" s="200" t="s">
        <v>1194</v>
      </c>
      <c r="DL79" s="200">
        <v>1</v>
      </c>
      <c r="DM79" s="200">
        <v>1</v>
      </c>
      <c r="DN79" s="200" t="s">
        <v>1194</v>
      </c>
      <c r="DO79" s="425">
        <f t="shared" si="38"/>
        <v>22</v>
      </c>
      <c r="DP79" s="425">
        <f t="shared" si="39"/>
        <v>1</v>
      </c>
      <c r="DQ79" s="426">
        <f>(BA79+DO79*Foglio1!$L$20+superiore!DP79*Foglio1!$I$20)*(1-Foglio1!$L$28)</f>
        <v>14160.774767129602</v>
      </c>
      <c r="DR79" s="244"/>
      <c r="DS79" s="244"/>
      <c r="DT79" s="244"/>
      <c r="DU79" s="244"/>
      <c r="DV79" s="244"/>
      <c r="DW79" s="244"/>
      <c r="DX79" s="244"/>
      <c r="DY79" s="244"/>
      <c r="DZ79" s="244"/>
      <c r="EA79" s="244"/>
    </row>
    <row r="80" spans="1:131" s="254" customFormat="1" ht="24.75" customHeight="1">
      <c r="A80" s="427"/>
      <c r="B80" s="444"/>
      <c r="C80" s="444"/>
      <c r="D80" s="445"/>
      <c r="E80" s="444" t="s">
        <v>1383</v>
      </c>
      <c r="F80" s="444"/>
      <c r="G80" s="446"/>
      <c r="H80" s="446"/>
      <c r="I80" s="446"/>
      <c r="J80" s="446"/>
      <c r="K80" s="446"/>
      <c r="L80" s="446"/>
      <c r="M80" s="446"/>
      <c r="N80" s="446"/>
      <c r="O80" s="446"/>
      <c r="P80" s="446"/>
      <c r="Q80" s="446"/>
      <c r="R80" s="446"/>
      <c r="S80" s="446"/>
      <c r="T80" s="446"/>
      <c r="U80" s="447"/>
      <c r="V80" s="447"/>
      <c r="W80" s="447"/>
      <c r="X80" s="447"/>
      <c r="Y80" s="447"/>
      <c r="Z80" s="447"/>
      <c r="AA80" s="447"/>
      <c r="AB80" s="447"/>
      <c r="AC80" s="447"/>
      <c r="AD80" s="447"/>
      <c r="AE80" s="447"/>
      <c r="AF80" s="447"/>
      <c r="AG80" s="447"/>
      <c r="AH80" s="447"/>
      <c r="AI80" s="430">
        <f>SUM(AI58:AI79)</f>
        <v>632</v>
      </c>
      <c r="AJ80" s="430">
        <f aca="true" t="shared" si="44" ref="AJ80:CU80">SUM(AJ58:AJ79)</f>
        <v>13346</v>
      </c>
      <c r="AK80" s="430">
        <f t="shared" si="44"/>
        <v>1784</v>
      </c>
      <c r="AL80" s="430">
        <f t="shared" si="44"/>
        <v>553</v>
      </c>
      <c r="AM80" s="430">
        <f t="shared" si="44"/>
        <v>22</v>
      </c>
      <c r="AN80" s="430">
        <f t="shared" si="44"/>
        <v>0</v>
      </c>
      <c r="AO80" s="430">
        <f t="shared" si="44"/>
        <v>0</v>
      </c>
      <c r="AP80" s="430">
        <f t="shared" si="44"/>
        <v>0</v>
      </c>
      <c r="AQ80" s="430">
        <f t="shared" si="44"/>
        <v>673854.7587711642</v>
      </c>
      <c r="AR80" s="430">
        <f t="shared" si="44"/>
        <v>13072</v>
      </c>
      <c r="AS80" s="430">
        <f t="shared" si="44"/>
        <v>623</v>
      </c>
      <c r="AT80" s="430">
        <f t="shared" si="44"/>
        <v>13224</v>
      </c>
      <c r="AU80" s="430">
        <f t="shared" si="44"/>
        <v>628</v>
      </c>
      <c r="AV80" s="430">
        <f t="shared" si="44"/>
        <v>-152</v>
      </c>
      <c r="AW80" s="430">
        <f t="shared" si="44"/>
        <v>-5</v>
      </c>
      <c r="AX80" s="430">
        <f t="shared" si="44"/>
        <v>274</v>
      </c>
      <c r="AY80" s="430">
        <f t="shared" si="44"/>
        <v>9</v>
      </c>
      <c r="AZ80" s="429">
        <f t="shared" si="44"/>
        <v>662677.595230819</v>
      </c>
      <c r="BA80" s="429">
        <f t="shared" si="44"/>
        <v>497955.15537857846</v>
      </c>
      <c r="BB80" s="429">
        <f t="shared" si="44"/>
        <v>0</v>
      </c>
      <c r="BC80" s="429">
        <f t="shared" si="44"/>
        <v>0</v>
      </c>
      <c r="BD80" s="429">
        <f t="shared" si="44"/>
        <v>22</v>
      </c>
      <c r="BE80" s="429">
        <f t="shared" si="44"/>
        <v>0</v>
      </c>
      <c r="BF80" s="429"/>
      <c r="BG80" s="429"/>
      <c r="BH80" s="429"/>
      <c r="BI80" s="429"/>
      <c r="BJ80" s="429">
        <f t="shared" si="44"/>
        <v>0</v>
      </c>
      <c r="BK80" s="429">
        <f t="shared" si="44"/>
        <v>0</v>
      </c>
      <c r="BL80" s="429">
        <f t="shared" si="44"/>
        <v>0</v>
      </c>
      <c r="BM80" s="429">
        <f t="shared" si="44"/>
        <v>0</v>
      </c>
      <c r="BN80" s="429">
        <f t="shared" si="44"/>
        <v>0</v>
      </c>
      <c r="BO80" s="429">
        <f t="shared" si="44"/>
        <v>0</v>
      </c>
      <c r="BP80" s="429">
        <f t="shared" si="44"/>
        <v>0</v>
      </c>
      <c r="BQ80" s="429">
        <f t="shared" si="44"/>
        <v>0</v>
      </c>
      <c r="BR80" s="429">
        <f t="shared" si="44"/>
        <v>0</v>
      </c>
      <c r="BS80" s="429">
        <f t="shared" si="44"/>
        <v>0</v>
      </c>
      <c r="BT80" s="429">
        <f t="shared" si="44"/>
        <v>0</v>
      </c>
      <c r="BU80" s="429">
        <f t="shared" si="44"/>
        <v>0</v>
      </c>
      <c r="BV80" s="429">
        <f t="shared" si="44"/>
        <v>0</v>
      </c>
      <c r="BW80" s="429">
        <f t="shared" si="44"/>
        <v>0</v>
      </c>
      <c r="BX80" s="429">
        <f t="shared" si="44"/>
        <v>0</v>
      </c>
      <c r="BY80" s="429">
        <f t="shared" si="44"/>
        <v>0</v>
      </c>
      <c r="BZ80" s="429">
        <f t="shared" si="44"/>
        <v>0</v>
      </c>
      <c r="CA80" s="429">
        <f t="shared" si="44"/>
        <v>0</v>
      </c>
      <c r="CB80" s="429">
        <f t="shared" si="44"/>
        <v>0</v>
      </c>
      <c r="CC80" s="429">
        <f t="shared" si="44"/>
        <v>0</v>
      </c>
      <c r="CD80" s="429">
        <f t="shared" si="44"/>
        <v>0</v>
      </c>
      <c r="CE80" s="429">
        <f t="shared" si="44"/>
        <v>0</v>
      </c>
      <c r="CF80" s="429">
        <f t="shared" si="44"/>
        <v>13540</v>
      </c>
      <c r="CG80" s="429">
        <f t="shared" si="44"/>
        <v>244</v>
      </c>
      <c r="CH80" s="429">
        <f t="shared" si="44"/>
        <v>649</v>
      </c>
      <c r="CI80" s="429">
        <f t="shared" si="44"/>
        <v>1325</v>
      </c>
      <c r="CJ80" s="429">
        <f t="shared" si="44"/>
        <v>114</v>
      </c>
      <c r="CK80" s="429">
        <f t="shared" si="44"/>
        <v>1439</v>
      </c>
      <c r="CL80" s="430">
        <f t="shared" si="44"/>
        <v>13540</v>
      </c>
      <c r="CM80" s="430">
        <f t="shared" si="44"/>
        <v>244</v>
      </c>
      <c r="CN80" s="430">
        <f t="shared" si="44"/>
        <v>649</v>
      </c>
      <c r="CO80" s="430">
        <f t="shared" si="44"/>
        <v>1325</v>
      </c>
      <c r="CP80" s="430">
        <f t="shared" si="44"/>
        <v>114</v>
      </c>
      <c r="CQ80" s="430">
        <f t="shared" si="44"/>
        <v>0</v>
      </c>
      <c r="CR80" s="430">
        <f t="shared" si="44"/>
        <v>0</v>
      </c>
      <c r="CS80" s="430">
        <f t="shared" si="44"/>
        <v>1439</v>
      </c>
      <c r="CT80" s="430">
        <f t="shared" si="44"/>
        <v>0</v>
      </c>
      <c r="CU80" s="430">
        <f t="shared" si="44"/>
        <v>0</v>
      </c>
      <c r="CV80" s="430">
        <f aca="true" t="shared" si="45" ref="CV80:DQ80">SUM(CV58:CV79)</f>
        <v>4747</v>
      </c>
      <c r="CW80" s="430">
        <f t="shared" si="45"/>
        <v>3128</v>
      </c>
      <c r="CX80" s="430">
        <f t="shared" si="45"/>
        <v>539</v>
      </c>
      <c r="CY80" s="430">
        <f t="shared" si="45"/>
        <v>5126</v>
      </c>
      <c r="CZ80" s="430">
        <f t="shared" si="45"/>
        <v>220</v>
      </c>
      <c r="DA80" s="430">
        <f t="shared" si="45"/>
        <v>164</v>
      </c>
      <c r="DB80" s="430">
        <f t="shared" si="45"/>
        <v>26</v>
      </c>
      <c r="DC80" s="430">
        <f t="shared" si="45"/>
        <v>239</v>
      </c>
      <c r="DD80" s="430">
        <f t="shared" si="45"/>
        <v>13540</v>
      </c>
      <c r="DE80" s="430">
        <f t="shared" si="45"/>
        <v>649</v>
      </c>
      <c r="DF80" s="430">
        <f t="shared" si="45"/>
        <v>22</v>
      </c>
      <c r="DG80" s="430">
        <f t="shared" si="45"/>
        <v>22</v>
      </c>
      <c r="DH80" s="430">
        <f t="shared" si="45"/>
        <v>154023.6428316173</v>
      </c>
      <c r="DI80" s="430">
        <f t="shared" si="45"/>
        <v>234890.73347115592</v>
      </c>
      <c r="DJ80" s="430">
        <f t="shared" si="45"/>
        <v>388914.3763027732</v>
      </c>
      <c r="DK80" s="430">
        <f t="shared" si="45"/>
        <v>15</v>
      </c>
      <c r="DL80" s="430">
        <f t="shared" si="45"/>
        <v>15</v>
      </c>
      <c r="DM80" s="430">
        <f t="shared" si="45"/>
        <v>21</v>
      </c>
      <c r="DN80" s="430">
        <f t="shared" si="45"/>
        <v>13</v>
      </c>
      <c r="DO80" s="430">
        <f t="shared" si="45"/>
        <v>194</v>
      </c>
      <c r="DP80" s="430">
        <f t="shared" si="45"/>
        <v>17</v>
      </c>
      <c r="DQ80" s="431">
        <f t="shared" si="45"/>
        <v>383236.74318996316</v>
      </c>
      <c r="DR80" s="253"/>
      <c r="DS80" s="253"/>
      <c r="DT80" s="253"/>
      <c r="DU80" s="253"/>
      <c r="DV80" s="253"/>
      <c r="DW80" s="253"/>
      <c r="DX80" s="253"/>
      <c r="DY80" s="253"/>
      <c r="DZ80" s="253"/>
      <c r="EA80" s="253"/>
    </row>
    <row r="81" spans="1:121" ht="28.5" customHeight="1">
      <c r="A81" s="416">
        <v>74</v>
      </c>
      <c r="B81" s="417" t="str">
        <f t="shared" si="42"/>
        <v>IS</v>
      </c>
      <c r="C81" s="417" t="s">
        <v>284</v>
      </c>
      <c r="D81" s="418" t="s">
        <v>445</v>
      </c>
      <c r="E81" s="419" t="s">
        <v>804</v>
      </c>
      <c r="F81" s="417" t="s">
        <v>290</v>
      </c>
      <c r="G81" s="190">
        <v>28</v>
      </c>
      <c r="H81" s="190">
        <v>496</v>
      </c>
      <c r="I81" s="190">
        <v>42</v>
      </c>
      <c r="J81" s="190">
        <v>6</v>
      </c>
      <c r="K81" s="190">
        <v>48</v>
      </c>
      <c r="L81" s="190">
        <v>29</v>
      </c>
      <c r="M81" s="190">
        <v>28</v>
      </c>
      <c r="N81" s="190">
        <v>509</v>
      </c>
      <c r="O81" s="190">
        <v>78</v>
      </c>
      <c r="P81" s="190">
        <v>5</v>
      </c>
      <c r="Q81" s="190">
        <v>83</v>
      </c>
      <c r="R81" s="190">
        <v>29</v>
      </c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  <c r="AF81" s="190"/>
      <c r="AG81" s="190"/>
      <c r="AH81" s="190"/>
      <c r="AI81" s="190">
        <f t="shared" si="30"/>
        <v>28</v>
      </c>
      <c r="AJ81" s="190">
        <f t="shared" si="31"/>
        <v>509</v>
      </c>
      <c r="AK81" s="190">
        <f t="shared" si="32"/>
        <v>83</v>
      </c>
      <c r="AL81" s="190">
        <f t="shared" si="33"/>
        <v>29</v>
      </c>
      <c r="AM81" s="5">
        <f t="shared" si="34"/>
        <v>1</v>
      </c>
      <c r="AN81" s="422" t="s">
        <v>445</v>
      </c>
      <c r="AO81" s="448" t="s">
        <v>1115</v>
      </c>
      <c r="AP81" s="422" t="s">
        <v>1027</v>
      </c>
      <c r="AQ81" s="210">
        <v>30518.617715047116</v>
      </c>
      <c r="AR81" s="423">
        <v>490</v>
      </c>
      <c r="AS81" s="423">
        <v>28</v>
      </c>
      <c r="AT81" s="390">
        <v>470</v>
      </c>
      <c r="AU81" s="390">
        <v>25</v>
      </c>
      <c r="AV81" s="424">
        <v>20</v>
      </c>
      <c r="AW81" s="424">
        <v>3</v>
      </c>
      <c r="AX81" s="424">
        <f t="shared" si="35"/>
        <v>19</v>
      </c>
      <c r="AY81" s="424">
        <f t="shared" si="36"/>
        <v>0</v>
      </c>
      <c r="AZ81" s="210">
        <v>31438.037557397492</v>
      </c>
      <c r="BA81" s="210">
        <v>23537.110962001585</v>
      </c>
      <c r="BB81" s="190"/>
      <c r="BC81" s="190"/>
      <c r="BD81" s="190">
        <f t="shared" si="37"/>
        <v>1</v>
      </c>
      <c r="BE81" s="192" t="s">
        <v>975</v>
      </c>
      <c r="BF81" s="192" t="s">
        <v>1027</v>
      </c>
      <c r="BG81" s="192" t="s">
        <v>440</v>
      </c>
      <c r="BH81" s="192" t="s">
        <v>445</v>
      </c>
      <c r="BI81" s="192" t="s">
        <v>1445</v>
      </c>
      <c r="BJ81" s="193">
        <v>0</v>
      </c>
      <c r="BK81" s="193">
        <v>0</v>
      </c>
      <c r="BL81" s="193">
        <v>0</v>
      </c>
      <c r="BM81" s="193">
        <v>0</v>
      </c>
      <c r="BN81" s="193">
        <v>0</v>
      </c>
      <c r="BO81" s="193">
        <v>0</v>
      </c>
      <c r="BP81" s="194">
        <v>0</v>
      </c>
      <c r="BQ81" s="194">
        <v>0</v>
      </c>
      <c r="BR81" s="194">
        <v>0</v>
      </c>
      <c r="BS81" s="194">
        <v>0</v>
      </c>
      <c r="BT81" s="194">
        <v>0</v>
      </c>
      <c r="BU81" s="194">
        <v>0</v>
      </c>
      <c r="BV81" s="194">
        <v>0</v>
      </c>
      <c r="BW81" s="194">
        <v>0</v>
      </c>
      <c r="BX81" s="195">
        <v>0</v>
      </c>
      <c r="BY81" s="195">
        <v>0</v>
      </c>
      <c r="BZ81" s="195">
        <v>0</v>
      </c>
      <c r="CA81" s="195">
        <v>0</v>
      </c>
      <c r="CB81" s="195">
        <v>0</v>
      </c>
      <c r="CC81" s="195">
        <v>0</v>
      </c>
      <c r="CD81" s="195">
        <v>0</v>
      </c>
      <c r="CE81" s="195">
        <v>0</v>
      </c>
      <c r="CF81" s="196">
        <v>511</v>
      </c>
      <c r="CG81" s="196">
        <v>16</v>
      </c>
      <c r="CH81" s="196">
        <v>27</v>
      </c>
      <c r="CI81" s="196">
        <v>46</v>
      </c>
      <c r="CJ81" s="196">
        <v>7</v>
      </c>
      <c r="CK81" s="196">
        <v>53</v>
      </c>
      <c r="CL81" s="197">
        <v>511</v>
      </c>
      <c r="CM81" s="197">
        <v>16</v>
      </c>
      <c r="CN81" s="197">
        <v>27</v>
      </c>
      <c r="CO81" s="198">
        <v>46</v>
      </c>
      <c r="CP81" s="198">
        <v>7</v>
      </c>
      <c r="CQ81" s="198">
        <v>0</v>
      </c>
      <c r="CR81" s="198">
        <v>0</v>
      </c>
      <c r="CS81" s="197">
        <v>53</v>
      </c>
      <c r="CT81" s="200"/>
      <c r="CU81" s="200"/>
      <c r="CV81" s="200"/>
      <c r="CW81" s="200">
        <v>358</v>
      </c>
      <c r="CX81" s="200">
        <v>44</v>
      </c>
      <c r="CY81" s="200">
        <v>109</v>
      </c>
      <c r="CZ81" s="200"/>
      <c r="DA81" s="200">
        <v>19</v>
      </c>
      <c r="DB81" s="200">
        <v>2</v>
      </c>
      <c r="DC81" s="200">
        <v>6</v>
      </c>
      <c r="DD81" s="200">
        <v>511</v>
      </c>
      <c r="DE81" s="200">
        <v>27</v>
      </c>
      <c r="DF81" s="200">
        <v>1</v>
      </c>
      <c r="DG81" s="200">
        <v>1</v>
      </c>
      <c r="DH81" s="201">
        <v>7297.339341756366</v>
      </c>
      <c r="DI81" s="201">
        <v>11711.271821322127</v>
      </c>
      <c r="DJ81" s="202">
        <v>19008.611163078494</v>
      </c>
      <c r="DK81" s="200">
        <v>1</v>
      </c>
      <c r="DL81" s="200" t="s">
        <v>1194</v>
      </c>
      <c r="DM81" s="200" t="s">
        <v>1194</v>
      </c>
      <c r="DN81" s="200" t="s">
        <v>1194</v>
      </c>
      <c r="DO81" s="425">
        <f t="shared" si="38"/>
        <v>2</v>
      </c>
      <c r="DP81" s="425">
        <f t="shared" si="39"/>
        <v>-1</v>
      </c>
      <c r="DQ81" s="426">
        <f>(BA81+DO81*Foglio1!$L$20+superiore!DP81*Foglio1!$I$20)*(1-Foglio1!$L$28)</f>
        <v>17556.03840645366</v>
      </c>
    </row>
    <row r="82" spans="1:121" ht="28.5" customHeight="1">
      <c r="A82" s="416">
        <v>75</v>
      </c>
      <c r="B82" s="417" t="str">
        <f t="shared" si="42"/>
        <v>IS</v>
      </c>
      <c r="C82" s="417" t="s">
        <v>284</v>
      </c>
      <c r="D82" s="418" t="s">
        <v>446</v>
      </c>
      <c r="E82" s="419" t="s">
        <v>805</v>
      </c>
      <c r="F82" s="417" t="s">
        <v>294</v>
      </c>
      <c r="G82" s="190">
        <v>31</v>
      </c>
      <c r="H82" s="190">
        <v>619</v>
      </c>
      <c r="I82" s="190">
        <v>73</v>
      </c>
      <c r="J82" s="190"/>
      <c r="K82" s="190">
        <v>73</v>
      </c>
      <c r="L82" s="190">
        <v>31</v>
      </c>
      <c r="M82" s="190">
        <v>33</v>
      </c>
      <c r="N82" s="190">
        <v>614</v>
      </c>
      <c r="O82" s="190">
        <v>99</v>
      </c>
      <c r="P82" s="190">
        <v>9</v>
      </c>
      <c r="Q82" s="190">
        <f>SUM(O82:P82)</f>
        <v>108</v>
      </c>
      <c r="R82" s="190">
        <v>31</v>
      </c>
      <c r="S82" s="190"/>
      <c r="T82" s="190"/>
      <c r="U82" s="190"/>
      <c r="V82" s="190"/>
      <c r="W82" s="190"/>
      <c r="X82" s="190"/>
      <c r="Y82" s="190"/>
      <c r="Z82" s="190"/>
      <c r="AA82" s="190"/>
      <c r="AB82" s="190"/>
      <c r="AC82" s="190"/>
      <c r="AD82" s="190"/>
      <c r="AE82" s="190"/>
      <c r="AF82" s="190"/>
      <c r="AG82" s="190"/>
      <c r="AH82" s="190"/>
      <c r="AI82" s="190">
        <f t="shared" si="30"/>
        <v>33</v>
      </c>
      <c r="AJ82" s="190">
        <f t="shared" si="31"/>
        <v>614</v>
      </c>
      <c r="AK82" s="190">
        <f t="shared" si="32"/>
        <v>108</v>
      </c>
      <c r="AL82" s="190">
        <f t="shared" si="33"/>
        <v>31</v>
      </c>
      <c r="AM82" s="5">
        <f t="shared" si="34"/>
        <v>1</v>
      </c>
      <c r="AN82" s="422" t="s">
        <v>446</v>
      </c>
      <c r="AO82" s="448" t="s">
        <v>1114</v>
      </c>
      <c r="AP82" s="422" t="s">
        <v>963</v>
      </c>
      <c r="AQ82" s="210">
        <v>40864.17761305442</v>
      </c>
      <c r="AR82" s="423">
        <v>610</v>
      </c>
      <c r="AS82" s="423">
        <v>33</v>
      </c>
      <c r="AT82" s="390">
        <v>625</v>
      </c>
      <c r="AU82" s="390">
        <v>33</v>
      </c>
      <c r="AV82" s="424">
        <v>-15</v>
      </c>
      <c r="AW82" s="424">
        <v>0</v>
      </c>
      <c r="AX82" s="424">
        <f t="shared" si="35"/>
        <v>4</v>
      </c>
      <c r="AY82" s="424">
        <f t="shared" si="36"/>
        <v>0</v>
      </c>
      <c r="AZ82" s="210">
        <v>40226.66517064709</v>
      </c>
      <c r="BA82" s="210">
        <v>29889.494880266288</v>
      </c>
      <c r="BB82" s="190"/>
      <c r="BC82" s="190"/>
      <c r="BD82" s="190">
        <f t="shared" si="37"/>
        <v>1</v>
      </c>
      <c r="BE82" s="192" t="s">
        <v>975</v>
      </c>
      <c r="BF82" s="192" t="s">
        <v>963</v>
      </c>
      <c r="BG82" s="192" t="s">
        <v>440</v>
      </c>
      <c r="BH82" s="192" t="s">
        <v>446</v>
      </c>
      <c r="BI82" s="192" t="s">
        <v>1446</v>
      </c>
      <c r="BJ82" s="193">
        <v>0</v>
      </c>
      <c r="BK82" s="193">
        <v>0</v>
      </c>
      <c r="BL82" s="193">
        <v>0</v>
      </c>
      <c r="BM82" s="193">
        <v>0</v>
      </c>
      <c r="BN82" s="193">
        <v>0</v>
      </c>
      <c r="BO82" s="193">
        <v>0</v>
      </c>
      <c r="BP82" s="194">
        <v>0</v>
      </c>
      <c r="BQ82" s="194">
        <v>0</v>
      </c>
      <c r="BR82" s="194">
        <v>0</v>
      </c>
      <c r="BS82" s="194">
        <v>0</v>
      </c>
      <c r="BT82" s="194">
        <v>0</v>
      </c>
      <c r="BU82" s="194">
        <v>0</v>
      </c>
      <c r="BV82" s="194">
        <v>0</v>
      </c>
      <c r="BW82" s="194">
        <v>0</v>
      </c>
      <c r="BX82" s="195">
        <v>0</v>
      </c>
      <c r="BY82" s="195">
        <v>0</v>
      </c>
      <c r="BZ82" s="195">
        <v>0</v>
      </c>
      <c r="CA82" s="195">
        <v>0</v>
      </c>
      <c r="CB82" s="195">
        <v>0</v>
      </c>
      <c r="CC82" s="195">
        <v>0</v>
      </c>
      <c r="CD82" s="195">
        <v>0</v>
      </c>
      <c r="CE82" s="195">
        <v>0</v>
      </c>
      <c r="CF82" s="196">
        <v>580</v>
      </c>
      <c r="CG82" s="196">
        <v>24</v>
      </c>
      <c r="CH82" s="196">
        <v>29</v>
      </c>
      <c r="CI82" s="196">
        <v>73</v>
      </c>
      <c r="CJ82" s="196">
        <v>11</v>
      </c>
      <c r="CK82" s="196">
        <v>84</v>
      </c>
      <c r="CL82" s="197">
        <v>580</v>
      </c>
      <c r="CM82" s="197">
        <v>24</v>
      </c>
      <c r="CN82" s="197">
        <v>29</v>
      </c>
      <c r="CO82" s="198">
        <v>73</v>
      </c>
      <c r="CP82" s="198">
        <v>11</v>
      </c>
      <c r="CQ82" s="198">
        <v>0</v>
      </c>
      <c r="CR82" s="198">
        <v>0</v>
      </c>
      <c r="CS82" s="197">
        <v>84</v>
      </c>
      <c r="CT82" s="200"/>
      <c r="CU82" s="200"/>
      <c r="CV82" s="200"/>
      <c r="CW82" s="200">
        <v>386</v>
      </c>
      <c r="CX82" s="200">
        <v>194</v>
      </c>
      <c r="CY82" s="200"/>
      <c r="CZ82" s="200"/>
      <c r="DA82" s="200">
        <v>19</v>
      </c>
      <c r="DB82" s="200">
        <v>10</v>
      </c>
      <c r="DC82" s="200"/>
      <c r="DD82" s="200">
        <v>580</v>
      </c>
      <c r="DE82" s="200">
        <v>29</v>
      </c>
      <c r="DF82" s="200">
        <v>1</v>
      </c>
      <c r="DG82" s="200">
        <v>1</v>
      </c>
      <c r="DH82" s="201">
        <v>9125.965754398274</v>
      </c>
      <c r="DI82" s="201">
        <v>13681.095693884006</v>
      </c>
      <c r="DJ82" s="202">
        <v>22807.06144828228</v>
      </c>
      <c r="DK82" s="200">
        <v>1</v>
      </c>
      <c r="DL82" s="200" t="s">
        <v>1194</v>
      </c>
      <c r="DM82" s="200" t="s">
        <v>1194</v>
      </c>
      <c r="DN82" s="200">
        <v>1</v>
      </c>
      <c r="DO82" s="425">
        <f t="shared" si="38"/>
        <v>-34</v>
      </c>
      <c r="DP82" s="425">
        <f t="shared" si="39"/>
        <v>-4</v>
      </c>
      <c r="DQ82" s="426">
        <f>(BA82+DO82*Foglio1!$L$20+superiore!DP82*Foglio1!$I$20)*(1-Foglio1!$L$28)</f>
        <v>21227.23586167563</v>
      </c>
    </row>
    <row r="83" spans="1:121" ht="30" customHeight="1">
      <c r="A83" s="416">
        <v>76</v>
      </c>
      <c r="B83" s="417" t="str">
        <f t="shared" si="42"/>
        <v>IS</v>
      </c>
      <c r="C83" s="417" t="s">
        <v>284</v>
      </c>
      <c r="D83" s="418" t="s">
        <v>447</v>
      </c>
      <c r="E83" s="419" t="s">
        <v>806</v>
      </c>
      <c r="F83" s="417" t="s">
        <v>294</v>
      </c>
      <c r="G83" s="190">
        <v>40</v>
      </c>
      <c r="H83" s="190">
        <v>846</v>
      </c>
      <c r="I83" s="190">
        <v>64</v>
      </c>
      <c r="J83" s="190">
        <v>2</v>
      </c>
      <c r="K83" s="190">
        <v>66</v>
      </c>
      <c r="L83" s="190">
        <v>19</v>
      </c>
      <c r="M83" s="190">
        <v>40</v>
      </c>
      <c r="N83" s="190">
        <v>834</v>
      </c>
      <c r="O83" s="190">
        <v>83</v>
      </c>
      <c r="P83" s="190">
        <v>2</v>
      </c>
      <c r="Q83" s="190">
        <v>85</v>
      </c>
      <c r="R83" s="190">
        <v>19</v>
      </c>
      <c r="S83" s="190"/>
      <c r="T83" s="190"/>
      <c r="U83" s="190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>
        <f t="shared" si="30"/>
        <v>40</v>
      </c>
      <c r="AJ83" s="190">
        <f t="shared" si="31"/>
        <v>834</v>
      </c>
      <c r="AK83" s="190">
        <f t="shared" si="32"/>
        <v>85</v>
      </c>
      <c r="AL83" s="190">
        <f t="shared" si="33"/>
        <v>19</v>
      </c>
      <c r="AM83" s="5">
        <f t="shared" si="34"/>
        <v>1</v>
      </c>
      <c r="AN83" s="422" t="s">
        <v>447</v>
      </c>
      <c r="AO83" s="448" t="s">
        <v>1119</v>
      </c>
      <c r="AP83" s="422" t="s">
        <v>963</v>
      </c>
      <c r="AQ83" s="210">
        <v>21158.26905397224</v>
      </c>
      <c r="AR83" s="423">
        <v>764</v>
      </c>
      <c r="AS83" s="423">
        <v>37</v>
      </c>
      <c r="AT83" s="390">
        <v>796</v>
      </c>
      <c r="AU83" s="390">
        <v>38</v>
      </c>
      <c r="AV83" s="424">
        <v>-32</v>
      </c>
      <c r="AW83" s="424">
        <v>-1</v>
      </c>
      <c r="AX83" s="424">
        <f t="shared" si="35"/>
        <v>70</v>
      </c>
      <c r="AY83" s="424">
        <f t="shared" si="36"/>
        <v>3</v>
      </c>
      <c r="AZ83" s="210">
        <v>20207.04882894007</v>
      </c>
      <c r="BA83" s="210">
        <v>16854.90334314712</v>
      </c>
      <c r="BB83" s="190"/>
      <c r="BC83" s="190"/>
      <c r="BD83" s="190">
        <f t="shared" si="37"/>
        <v>1</v>
      </c>
      <c r="BE83" s="192" t="s">
        <v>975</v>
      </c>
      <c r="BF83" s="192" t="s">
        <v>963</v>
      </c>
      <c r="BG83" s="192" t="s">
        <v>440</v>
      </c>
      <c r="BH83" s="192" t="s">
        <v>447</v>
      </c>
      <c r="BI83" s="192" t="s">
        <v>1447</v>
      </c>
      <c r="BJ83" s="193">
        <v>0</v>
      </c>
      <c r="BK83" s="193">
        <v>0</v>
      </c>
      <c r="BL83" s="193">
        <v>0</v>
      </c>
      <c r="BM83" s="193">
        <v>0</v>
      </c>
      <c r="BN83" s="193">
        <v>0</v>
      </c>
      <c r="BO83" s="193">
        <v>0</v>
      </c>
      <c r="BP83" s="194">
        <v>0</v>
      </c>
      <c r="BQ83" s="194">
        <v>0</v>
      </c>
      <c r="BR83" s="194">
        <v>0</v>
      </c>
      <c r="BS83" s="194">
        <v>0</v>
      </c>
      <c r="BT83" s="194">
        <v>0</v>
      </c>
      <c r="BU83" s="194">
        <v>0</v>
      </c>
      <c r="BV83" s="194">
        <v>0</v>
      </c>
      <c r="BW83" s="194">
        <v>0</v>
      </c>
      <c r="BX83" s="195">
        <v>0</v>
      </c>
      <c r="BY83" s="195">
        <v>0</v>
      </c>
      <c r="BZ83" s="195">
        <v>0</v>
      </c>
      <c r="CA83" s="195">
        <v>0</v>
      </c>
      <c r="CB83" s="195">
        <v>0</v>
      </c>
      <c r="CC83" s="195">
        <v>0</v>
      </c>
      <c r="CD83" s="195">
        <v>0</v>
      </c>
      <c r="CE83" s="195">
        <v>0</v>
      </c>
      <c r="CF83" s="196">
        <v>906</v>
      </c>
      <c r="CG83" s="196">
        <v>2</v>
      </c>
      <c r="CH83" s="196">
        <v>42</v>
      </c>
      <c r="CI83" s="196">
        <v>70</v>
      </c>
      <c r="CJ83" s="196">
        <v>3</v>
      </c>
      <c r="CK83" s="196">
        <v>73</v>
      </c>
      <c r="CL83" s="197">
        <v>906</v>
      </c>
      <c r="CM83" s="197">
        <v>2</v>
      </c>
      <c r="CN83" s="197">
        <v>42</v>
      </c>
      <c r="CO83" s="198">
        <v>70</v>
      </c>
      <c r="CP83" s="198">
        <v>3</v>
      </c>
      <c r="CQ83" s="198">
        <v>0</v>
      </c>
      <c r="CR83" s="198">
        <v>0</v>
      </c>
      <c r="CS83" s="197">
        <v>73</v>
      </c>
      <c r="CT83" s="200"/>
      <c r="CU83" s="200"/>
      <c r="CV83" s="200">
        <v>906</v>
      </c>
      <c r="CW83" s="200"/>
      <c r="CX83" s="200"/>
      <c r="CY83" s="200"/>
      <c r="CZ83" s="200">
        <v>42</v>
      </c>
      <c r="DA83" s="200"/>
      <c r="DB83" s="200"/>
      <c r="DC83" s="200"/>
      <c r="DD83" s="200">
        <v>906</v>
      </c>
      <c r="DE83" s="200">
        <v>42</v>
      </c>
      <c r="DF83" s="200">
        <v>1</v>
      </c>
      <c r="DG83" s="200">
        <v>1</v>
      </c>
      <c r="DH83" s="201">
        <v>4936.639899849775</v>
      </c>
      <c r="DI83" s="201">
        <v>7645.235018587361</v>
      </c>
      <c r="DJ83" s="202">
        <v>12581.874918437137</v>
      </c>
      <c r="DK83" s="200" t="s">
        <v>1194</v>
      </c>
      <c r="DL83" s="200">
        <v>1</v>
      </c>
      <c r="DM83" s="200">
        <v>1</v>
      </c>
      <c r="DN83" s="200">
        <v>1</v>
      </c>
      <c r="DO83" s="425">
        <f t="shared" si="38"/>
        <v>72</v>
      </c>
      <c r="DP83" s="425">
        <f t="shared" si="39"/>
        <v>2</v>
      </c>
      <c r="DQ83" s="426">
        <f>(BA83+DO83*Foglio1!$L$20+superiore!DP83*Foglio1!$I$20)*(1-Foglio1!$L$28)</f>
        <v>13928.221220988544</v>
      </c>
    </row>
    <row r="84" spans="1:121" ht="28.5" customHeight="1">
      <c r="A84" s="416">
        <v>77</v>
      </c>
      <c r="B84" s="417" t="str">
        <f t="shared" si="42"/>
        <v>PS</v>
      </c>
      <c r="C84" s="417" t="s">
        <v>284</v>
      </c>
      <c r="D84" s="418" t="s">
        <v>448</v>
      </c>
      <c r="E84" s="419" t="s">
        <v>807</v>
      </c>
      <c r="F84" s="417" t="s">
        <v>294</v>
      </c>
      <c r="G84" s="190">
        <v>43</v>
      </c>
      <c r="H84" s="190">
        <v>1053</v>
      </c>
      <c r="I84" s="190">
        <v>57</v>
      </c>
      <c r="J84" s="190"/>
      <c r="K84" s="190">
        <v>57</v>
      </c>
      <c r="L84" s="190">
        <v>20</v>
      </c>
      <c r="M84" s="190">
        <v>43</v>
      </c>
      <c r="N84" s="190">
        <v>1056</v>
      </c>
      <c r="O84" s="190">
        <v>63</v>
      </c>
      <c r="P84" s="190"/>
      <c r="Q84" s="190">
        <v>63</v>
      </c>
      <c r="R84" s="190">
        <v>20</v>
      </c>
      <c r="S84" s="190"/>
      <c r="T84" s="190"/>
      <c r="U84" s="190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>
        <f t="shared" si="30"/>
        <v>43</v>
      </c>
      <c r="AJ84" s="190">
        <f t="shared" si="31"/>
        <v>1056</v>
      </c>
      <c r="AK84" s="190">
        <f t="shared" si="32"/>
        <v>63</v>
      </c>
      <c r="AL84" s="190">
        <f t="shared" si="33"/>
        <v>20</v>
      </c>
      <c r="AM84" s="5">
        <f t="shared" si="34"/>
        <v>1</v>
      </c>
      <c r="AN84" s="422" t="s">
        <v>448</v>
      </c>
      <c r="AO84" s="448" t="s">
        <v>1122</v>
      </c>
      <c r="AP84" s="422" t="s">
        <v>963</v>
      </c>
      <c r="AQ84" s="210">
        <v>26749.666840670394</v>
      </c>
      <c r="AR84" s="423">
        <v>1091</v>
      </c>
      <c r="AS84" s="423">
        <v>44</v>
      </c>
      <c r="AT84" s="390">
        <v>1014</v>
      </c>
      <c r="AU84" s="390">
        <v>42</v>
      </c>
      <c r="AV84" s="424">
        <v>77</v>
      </c>
      <c r="AW84" s="424">
        <v>2</v>
      </c>
      <c r="AX84" s="424">
        <f t="shared" si="35"/>
        <v>-35</v>
      </c>
      <c r="AY84" s="424">
        <f t="shared" si="36"/>
        <v>-1</v>
      </c>
      <c r="AZ84" s="210">
        <v>28007.025998820798</v>
      </c>
      <c r="BA84" s="210">
        <v>20027.093030330267</v>
      </c>
      <c r="BB84" s="190"/>
      <c r="BC84" s="190"/>
      <c r="BD84" s="190">
        <f t="shared" si="37"/>
        <v>1</v>
      </c>
      <c r="BE84" s="192" t="s">
        <v>975</v>
      </c>
      <c r="BF84" s="192" t="s">
        <v>963</v>
      </c>
      <c r="BG84" s="192" t="s">
        <v>1198</v>
      </c>
      <c r="BH84" s="192" t="s">
        <v>448</v>
      </c>
      <c r="BI84" s="192" t="s">
        <v>1448</v>
      </c>
      <c r="BJ84" s="193">
        <v>0</v>
      </c>
      <c r="BK84" s="193">
        <v>0</v>
      </c>
      <c r="BL84" s="193">
        <v>0</v>
      </c>
      <c r="BM84" s="193">
        <v>0</v>
      </c>
      <c r="BN84" s="193">
        <v>0</v>
      </c>
      <c r="BO84" s="193">
        <v>0</v>
      </c>
      <c r="BP84" s="194">
        <v>0</v>
      </c>
      <c r="BQ84" s="194">
        <v>0</v>
      </c>
      <c r="BR84" s="194">
        <v>0</v>
      </c>
      <c r="BS84" s="194">
        <v>0</v>
      </c>
      <c r="BT84" s="194">
        <v>0</v>
      </c>
      <c r="BU84" s="194">
        <v>0</v>
      </c>
      <c r="BV84" s="194">
        <v>0</v>
      </c>
      <c r="BW84" s="194">
        <v>0</v>
      </c>
      <c r="BX84" s="195">
        <v>0</v>
      </c>
      <c r="BY84" s="195">
        <v>0</v>
      </c>
      <c r="BZ84" s="195">
        <v>0</v>
      </c>
      <c r="CA84" s="195">
        <v>0</v>
      </c>
      <c r="CB84" s="195">
        <v>0</v>
      </c>
      <c r="CC84" s="195">
        <v>0</v>
      </c>
      <c r="CD84" s="195">
        <v>0</v>
      </c>
      <c r="CE84" s="195">
        <v>0</v>
      </c>
      <c r="CF84" s="196">
        <v>1044</v>
      </c>
      <c r="CG84" s="196">
        <v>0</v>
      </c>
      <c r="CH84" s="196">
        <v>42</v>
      </c>
      <c r="CI84" s="196">
        <v>67</v>
      </c>
      <c r="CJ84" s="196">
        <v>0</v>
      </c>
      <c r="CK84" s="196">
        <v>67</v>
      </c>
      <c r="CL84" s="197">
        <v>1044</v>
      </c>
      <c r="CM84" s="197">
        <v>0</v>
      </c>
      <c r="CN84" s="197">
        <v>42</v>
      </c>
      <c r="CO84" s="198">
        <v>67</v>
      </c>
      <c r="CP84" s="198">
        <v>0</v>
      </c>
      <c r="CQ84" s="198">
        <v>0</v>
      </c>
      <c r="CR84" s="198">
        <v>0</v>
      </c>
      <c r="CS84" s="197">
        <v>67</v>
      </c>
      <c r="CT84" s="200"/>
      <c r="CU84" s="200"/>
      <c r="CV84" s="200">
        <v>1044</v>
      </c>
      <c r="CW84" s="200"/>
      <c r="CX84" s="200"/>
      <c r="CY84" s="200"/>
      <c r="CZ84" s="200">
        <v>42</v>
      </c>
      <c r="DA84" s="200"/>
      <c r="DB84" s="200"/>
      <c r="DC84" s="200"/>
      <c r="DD84" s="200">
        <v>1044</v>
      </c>
      <c r="DE84" s="200">
        <v>42</v>
      </c>
      <c r="DF84" s="200">
        <v>1</v>
      </c>
      <c r="DG84" s="200">
        <v>1</v>
      </c>
      <c r="DH84" s="201">
        <v>5688.578427641462</v>
      </c>
      <c r="DI84" s="201">
        <v>7645.235018587361</v>
      </c>
      <c r="DJ84" s="202">
        <v>13333.813446228824</v>
      </c>
      <c r="DK84" s="200" t="s">
        <v>1194</v>
      </c>
      <c r="DL84" s="200">
        <v>1</v>
      </c>
      <c r="DM84" s="200">
        <v>1</v>
      </c>
      <c r="DN84" s="200">
        <v>1</v>
      </c>
      <c r="DO84" s="425">
        <f t="shared" si="38"/>
        <v>-12</v>
      </c>
      <c r="DP84" s="425">
        <f t="shared" si="39"/>
        <v>-1</v>
      </c>
      <c r="DQ84" s="426">
        <f>(BA84+DO84*Foglio1!$L$20+superiore!DP84*Foglio1!$I$20)*(1-Foglio1!$L$28)</f>
        <v>14778.798442252091</v>
      </c>
    </row>
    <row r="85" spans="1:121" ht="30" customHeight="1">
      <c r="A85" s="416">
        <v>78</v>
      </c>
      <c r="B85" s="417" t="str">
        <f t="shared" si="42"/>
        <v>RC</v>
      </c>
      <c r="C85" s="417" t="s">
        <v>284</v>
      </c>
      <c r="D85" s="418" t="s">
        <v>449</v>
      </c>
      <c r="E85" s="419" t="s">
        <v>808</v>
      </c>
      <c r="F85" s="417" t="s">
        <v>294</v>
      </c>
      <c r="G85" s="190">
        <v>22</v>
      </c>
      <c r="H85" s="190">
        <v>454</v>
      </c>
      <c r="I85" s="190">
        <v>39</v>
      </c>
      <c r="J85" s="190"/>
      <c r="K85" s="190">
        <v>39</v>
      </c>
      <c r="L85" s="190">
        <v>18</v>
      </c>
      <c r="M85" s="190">
        <v>22</v>
      </c>
      <c r="N85" s="190">
        <v>452</v>
      </c>
      <c r="O85" s="190">
        <v>48</v>
      </c>
      <c r="P85" s="190">
        <v>6</v>
      </c>
      <c r="Q85" s="190">
        <v>54</v>
      </c>
      <c r="R85" s="190">
        <v>18</v>
      </c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>
        <f t="shared" si="30"/>
        <v>22</v>
      </c>
      <c r="AJ85" s="190">
        <f t="shared" si="31"/>
        <v>452</v>
      </c>
      <c r="AK85" s="190">
        <f t="shared" si="32"/>
        <v>54</v>
      </c>
      <c r="AL85" s="190">
        <f t="shared" si="33"/>
        <v>18</v>
      </c>
      <c r="AM85" s="5">
        <f t="shared" si="34"/>
        <v>1</v>
      </c>
      <c r="AN85" s="422" t="s">
        <v>449</v>
      </c>
      <c r="AO85" s="448" t="s">
        <v>1125</v>
      </c>
      <c r="AP85" s="422" t="s">
        <v>963</v>
      </c>
      <c r="AQ85" s="210">
        <v>28091.988518590708</v>
      </c>
      <c r="AR85" s="423">
        <v>452</v>
      </c>
      <c r="AS85" s="423">
        <v>23</v>
      </c>
      <c r="AT85" s="390">
        <v>486</v>
      </c>
      <c r="AU85" s="390">
        <v>24</v>
      </c>
      <c r="AV85" s="424">
        <v>-34</v>
      </c>
      <c r="AW85" s="424">
        <v>-1</v>
      </c>
      <c r="AX85" s="424">
        <f t="shared" si="35"/>
        <v>0</v>
      </c>
      <c r="AY85" s="424">
        <f t="shared" si="36"/>
        <v>-1</v>
      </c>
      <c r="AZ85" s="210">
        <v>27038.743398511866</v>
      </c>
      <c r="BA85" s="210">
        <v>19700.744828543902</v>
      </c>
      <c r="BB85" s="190"/>
      <c r="BC85" s="190"/>
      <c r="BD85" s="190">
        <f t="shared" si="37"/>
        <v>1</v>
      </c>
      <c r="BE85" s="192" t="s">
        <v>975</v>
      </c>
      <c r="BF85" s="192" t="s">
        <v>963</v>
      </c>
      <c r="BG85" s="192" t="s">
        <v>1201</v>
      </c>
      <c r="BH85" s="192" t="s">
        <v>449</v>
      </c>
      <c r="BI85" s="192" t="s">
        <v>1449</v>
      </c>
      <c r="BJ85" s="193">
        <v>0</v>
      </c>
      <c r="BK85" s="193">
        <v>0</v>
      </c>
      <c r="BL85" s="193">
        <v>0</v>
      </c>
      <c r="BM85" s="193">
        <v>0</v>
      </c>
      <c r="BN85" s="193">
        <v>0</v>
      </c>
      <c r="BO85" s="193">
        <v>0</v>
      </c>
      <c r="BP85" s="194">
        <v>0</v>
      </c>
      <c r="BQ85" s="194">
        <v>0</v>
      </c>
      <c r="BR85" s="194">
        <v>0</v>
      </c>
      <c r="BS85" s="194">
        <v>0</v>
      </c>
      <c r="BT85" s="194">
        <v>0</v>
      </c>
      <c r="BU85" s="194">
        <v>0</v>
      </c>
      <c r="BV85" s="194">
        <v>0</v>
      </c>
      <c r="BW85" s="194">
        <v>0</v>
      </c>
      <c r="BX85" s="195">
        <v>0</v>
      </c>
      <c r="BY85" s="195">
        <v>0</v>
      </c>
      <c r="BZ85" s="195">
        <v>0</v>
      </c>
      <c r="CA85" s="195">
        <v>0</v>
      </c>
      <c r="CB85" s="195">
        <v>0</v>
      </c>
      <c r="CC85" s="195">
        <v>0</v>
      </c>
      <c r="CD85" s="195">
        <v>0</v>
      </c>
      <c r="CE85" s="195">
        <v>0</v>
      </c>
      <c r="CF85" s="196">
        <v>404</v>
      </c>
      <c r="CG85" s="196">
        <v>11</v>
      </c>
      <c r="CH85" s="196">
        <v>17</v>
      </c>
      <c r="CI85" s="196">
        <v>34</v>
      </c>
      <c r="CJ85" s="196">
        <v>5</v>
      </c>
      <c r="CK85" s="196">
        <v>39</v>
      </c>
      <c r="CL85" s="197">
        <v>404</v>
      </c>
      <c r="CM85" s="197">
        <v>11</v>
      </c>
      <c r="CN85" s="197">
        <v>17</v>
      </c>
      <c r="CO85" s="198">
        <v>34</v>
      </c>
      <c r="CP85" s="198">
        <v>5</v>
      </c>
      <c r="CQ85" s="198">
        <v>0</v>
      </c>
      <c r="CR85" s="198">
        <v>0</v>
      </c>
      <c r="CS85" s="197">
        <v>39</v>
      </c>
      <c r="CT85" s="200"/>
      <c r="CU85" s="200"/>
      <c r="CV85" s="200"/>
      <c r="CW85" s="200">
        <v>404</v>
      </c>
      <c r="CX85" s="200"/>
      <c r="CY85" s="200"/>
      <c r="CZ85" s="200"/>
      <c r="DA85" s="200">
        <v>17</v>
      </c>
      <c r="DB85" s="200"/>
      <c r="DC85" s="200"/>
      <c r="DD85" s="200">
        <v>404</v>
      </c>
      <c r="DE85" s="200">
        <v>17</v>
      </c>
      <c r="DF85" s="200">
        <v>1</v>
      </c>
      <c r="DG85" s="200">
        <v>1</v>
      </c>
      <c r="DH85" s="201">
        <v>5419.208427865169</v>
      </c>
      <c r="DI85" s="201">
        <v>6865.323463917526</v>
      </c>
      <c r="DJ85" s="202">
        <v>12284.531891782695</v>
      </c>
      <c r="DK85" s="200">
        <v>1</v>
      </c>
      <c r="DL85" s="200" t="s">
        <v>1194</v>
      </c>
      <c r="DM85" s="200">
        <v>1</v>
      </c>
      <c r="DN85" s="200">
        <v>1</v>
      </c>
      <c r="DO85" s="425">
        <f t="shared" si="38"/>
        <v>-48</v>
      </c>
      <c r="DP85" s="425">
        <f t="shared" si="39"/>
        <v>-5</v>
      </c>
      <c r="DQ85" s="426">
        <f>(BA85+DO85*Foglio1!$L$20+superiore!DP85*Foglio1!$I$20)*(1-Foglio1!$L$28)</f>
        <v>13119.665624337751</v>
      </c>
    </row>
    <row r="86" spans="1:121" ht="28.5" customHeight="1">
      <c r="A86" s="416">
        <v>79</v>
      </c>
      <c r="B86" s="417" t="str">
        <f t="shared" si="42"/>
        <v>TD</v>
      </c>
      <c r="C86" s="417" t="s">
        <v>284</v>
      </c>
      <c r="D86" s="418" t="s">
        <v>450</v>
      </c>
      <c r="E86" s="419" t="s">
        <v>809</v>
      </c>
      <c r="F86" s="417" t="s">
        <v>294</v>
      </c>
      <c r="G86" s="190">
        <v>31</v>
      </c>
      <c r="H86" s="190">
        <v>733</v>
      </c>
      <c r="I86" s="190">
        <v>56</v>
      </c>
      <c r="J86" s="190"/>
      <c r="K86" s="190">
        <v>56</v>
      </c>
      <c r="L86" s="190">
        <v>22</v>
      </c>
      <c r="M86" s="190">
        <v>30</v>
      </c>
      <c r="N86" s="190">
        <v>727</v>
      </c>
      <c r="O86" s="190">
        <v>68</v>
      </c>
      <c r="P86" s="190">
        <v>1</v>
      </c>
      <c r="Q86" s="190">
        <v>69</v>
      </c>
      <c r="R86" s="190">
        <v>23</v>
      </c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>
        <f t="shared" si="30"/>
        <v>30</v>
      </c>
      <c r="AJ86" s="190">
        <f t="shared" si="31"/>
        <v>727</v>
      </c>
      <c r="AK86" s="190">
        <f t="shared" si="32"/>
        <v>69</v>
      </c>
      <c r="AL86" s="190">
        <f t="shared" si="33"/>
        <v>23</v>
      </c>
      <c r="AM86" s="5">
        <f t="shared" si="34"/>
        <v>1</v>
      </c>
      <c r="AN86" s="422" t="s">
        <v>450</v>
      </c>
      <c r="AO86" s="449" t="s">
        <v>1131</v>
      </c>
      <c r="AP86" s="422" t="s">
        <v>963</v>
      </c>
      <c r="AQ86" s="210">
        <v>39546.13438917209</v>
      </c>
      <c r="AR86" s="423">
        <v>732</v>
      </c>
      <c r="AS86" s="423">
        <v>31</v>
      </c>
      <c r="AT86" s="390">
        <v>738</v>
      </c>
      <c r="AU86" s="390">
        <v>32</v>
      </c>
      <c r="AV86" s="424">
        <v>-6</v>
      </c>
      <c r="AW86" s="424">
        <v>-1</v>
      </c>
      <c r="AX86" s="424">
        <f t="shared" si="35"/>
        <v>-5</v>
      </c>
      <c r="AY86" s="424">
        <f t="shared" si="36"/>
        <v>-1</v>
      </c>
      <c r="AZ86" s="210">
        <v>38677.288065788816</v>
      </c>
      <c r="BA86" s="210">
        <v>28279.52916372624</v>
      </c>
      <c r="BB86" s="190"/>
      <c r="BC86" s="190"/>
      <c r="BD86" s="190">
        <f t="shared" si="37"/>
        <v>1</v>
      </c>
      <c r="BE86" s="192" t="s">
        <v>975</v>
      </c>
      <c r="BF86" s="192" t="s">
        <v>963</v>
      </c>
      <c r="BG86" s="192" t="s">
        <v>1205</v>
      </c>
      <c r="BH86" s="192" t="s">
        <v>450</v>
      </c>
      <c r="BI86" s="192" t="s">
        <v>1450</v>
      </c>
      <c r="BJ86" s="193">
        <v>0</v>
      </c>
      <c r="BK86" s="193">
        <v>0</v>
      </c>
      <c r="BL86" s="193">
        <v>0</v>
      </c>
      <c r="BM86" s="193">
        <v>0</v>
      </c>
      <c r="BN86" s="193">
        <v>0</v>
      </c>
      <c r="BO86" s="193">
        <v>0</v>
      </c>
      <c r="BP86" s="194">
        <v>0</v>
      </c>
      <c r="BQ86" s="194">
        <v>0</v>
      </c>
      <c r="BR86" s="194">
        <v>0</v>
      </c>
      <c r="BS86" s="194">
        <v>0</v>
      </c>
      <c r="BT86" s="194">
        <v>0</v>
      </c>
      <c r="BU86" s="194">
        <v>0</v>
      </c>
      <c r="BV86" s="194">
        <v>0</v>
      </c>
      <c r="BW86" s="194">
        <v>0</v>
      </c>
      <c r="BX86" s="195">
        <v>0</v>
      </c>
      <c r="BY86" s="195">
        <v>0</v>
      </c>
      <c r="BZ86" s="195">
        <v>0</v>
      </c>
      <c r="CA86" s="195">
        <v>0</v>
      </c>
      <c r="CB86" s="195">
        <v>0</v>
      </c>
      <c r="CC86" s="195">
        <v>0</v>
      </c>
      <c r="CD86" s="195">
        <v>0</v>
      </c>
      <c r="CE86" s="195">
        <v>0</v>
      </c>
      <c r="CF86" s="196">
        <v>749</v>
      </c>
      <c r="CG86" s="196">
        <v>2</v>
      </c>
      <c r="CH86" s="196">
        <v>30</v>
      </c>
      <c r="CI86" s="196">
        <v>62</v>
      </c>
      <c r="CJ86" s="196">
        <v>2</v>
      </c>
      <c r="CK86" s="196">
        <v>64</v>
      </c>
      <c r="CL86" s="197">
        <v>749</v>
      </c>
      <c r="CM86" s="197">
        <v>2</v>
      </c>
      <c r="CN86" s="197">
        <v>30</v>
      </c>
      <c r="CO86" s="198">
        <v>62</v>
      </c>
      <c r="CP86" s="198">
        <v>2</v>
      </c>
      <c r="CQ86" s="198">
        <v>0</v>
      </c>
      <c r="CR86" s="198">
        <v>0</v>
      </c>
      <c r="CS86" s="197">
        <v>64</v>
      </c>
      <c r="CT86" s="200"/>
      <c r="CU86" s="200"/>
      <c r="CV86" s="200"/>
      <c r="CW86" s="200"/>
      <c r="CX86" s="200"/>
      <c r="CY86" s="200">
        <v>749</v>
      </c>
      <c r="CZ86" s="200"/>
      <c r="DA86" s="200"/>
      <c r="DB86" s="200"/>
      <c r="DC86" s="200">
        <v>30</v>
      </c>
      <c r="DD86" s="200">
        <v>749</v>
      </c>
      <c r="DE86" s="200">
        <v>30</v>
      </c>
      <c r="DF86" s="200">
        <v>1</v>
      </c>
      <c r="DG86" s="200">
        <v>1</v>
      </c>
      <c r="DH86" s="201">
        <v>10992.432718047528</v>
      </c>
      <c r="DI86" s="201">
        <v>14183.229103448277</v>
      </c>
      <c r="DJ86" s="202">
        <v>25175.661821495807</v>
      </c>
      <c r="DK86" s="200">
        <v>1</v>
      </c>
      <c r="DL86" s="200">
        <v>1</v>
      </c>
      <c r="DM86" s="200">
        <v>1</v>
      </c>
      <c r="DN86" s="200" t="s">
        <v>1194</v>
      </c>
      <c r="DO86" s="425">
        <f t="shared" si="38"/>
        <v>22</v>
      </c>
      <c r="DP86" s="425">
        <f t="shared" si="39"/>
        <v>0</v>
      </c>
      <c r="DQ86" s="426">
        <f>(BA86+DO86*Foglio1!$L$20+superiore!DP86*Foglio1!$I$20)*(1-Foglio1!$L$28)</f>
        <v>21593.211067186134</v>
      </c>
    </row>
    <row r="87" spans="1:121" ht="25.5" customHeight="1">
      <c r="A87" s="416">
        <v>80</v>
      </c>
      <c r="B87" s="417" t="str">
        <f t="shared" si="42"/>
        <v>IS</v>
      </c>
      <c r="C87" s="417" t="s">
        <v>284</v>
      </c>
      <c r="D87" s="418" t="s">
        <v>451</v>
      </c>
      <c r="E87" s="419" t="s">
        <v>810</v>
      </c>
      <c r="F87" s="417" t="s">
        <v>303</v>
      </c>
      <c r="G87" s="190">
        <v>30</v>
      </c>
      <c r="H87" s="190">
        <v>596</v>
      </c>
      <c r="I87" s="190">
        <v>53</v>
      </c>
      <c r="J87" s="190">
        <v>6</v>
      </c>
      <c r="K87" s="190">
        <v>59</v>
      </c>
      <c r="L87" s="190">
        <v>21</v>
      </c>
      <c r="M87" s="190">
        <v>31</v>
      </c>
      <c r="N87" s="190">
        <v>637</v>
      </c>
      <c r="O87" s="190">
        <v>82</v>
      </c>
      <c r="P87" s="190">
        <v>8</v>
      </c>
      <c r="Q87" s="190">
        <v>90</v>
      </c>
      <c r="R87" s="190">
        <v>21</v>
      </c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>
        <f t="shared" si="30"/>
        <v>31</v>
      </c>
      <c r="AJ87" s="190">
        <f t="shared" si="31"/>
        <v>637</v>
      </c>
      <c r="AK87" s="190">
        <f t="shared" si="32"/>
        <v>90</v>
      </c>
      <c r="AL87" s="190">
        <f t="shared" si="33"/>
        <v>21</v>
      </c>
      <c r="AM87" s="5">
        <f t="shared" si="34"/>
        <v>1</v>
      </c>
      <c r="AN87" s="422" t="s">
        <v>451</v>
      </c>
      <c r="AO87" s="448" t="s">
        <v>1116</v>
      </c>
      <c r="AP87" s="422" t="s">
        <v>965</v>
      </c>
      <c r="AQ87" s="210">
        <v>32075.11225057569</v>
      </c>
      <c r="AR87" s="423">
        <v>603</v>
      </c>
      <c r="AS87" s="423">
        <v>30</v>
      </c>
      <c r="AT87" s="390">
        <v>563</v>
      </c>
      <c r="AU87" s="390">
        <v>31</v>
      </c>
      <c r="AV87" s="424">
        <v>40</v>
      </c>
      <c r="AW87" s="424">
        <v>-1</v>
      </c>
      <c r="AX87" s="424">
        <f t="shared" si="35"/>
        <v>34</v>
      </c>
      <c r="AY87" s="424">
        <f t="shared" si="36"/>
        <v>1</v>
      </c>
      <c r="AZ87" s="210">
        <v>31810.53152103678</v>
      </c>
      <c r="BA87" s="210">
        <v>24341.137344669918</v>
      </c>
      <c r="BB87" s="190"/>
      <c r="BC87" s="190"/>
      <c r="BD87" s="190">
        <f t="shared" si="37"/>
        <v>1</v>
      </c>
      <c r="BE87" s="192" t="s">
        <v>975</v>
      </c>
      <c r="BF87" s="192" t="s">
        <v>965</v>
      </c>
      <c r="BG87" s="192" t="s">
        <v>440</v>
      </c>
      <c r="BH87" s="192" t="s">
        <v>451</v>
      </c>
      <c r="BI87" s="192" t="s">
        <v>1451</v>
      </c>
      <c r="BJ87" s="193">
        <v>0</v>
      </c>
      <c r="BK87" s="193">
        <v>0</v>
      </c>
      <c r="BL87" s="193">
        <v>0</v>
      </c>
      <c r="BM87" s="193">
        <v>0</v>
      </c>
      <c r="BN87" s="193">
        <v>0</v>
      </c>
      <c r="BO87" s="193">
        <v>0</v>
      </c>
      <c r="BP87" s="194">
        <v>0</v>
      </c>
      <c r="BQ87" s="194">
        <v>0</v>
      </c>
      <c r="BR87" s="194">
        <v>0</v>
      </c>
      <c r="BS87" s="194">
        <v>0</v>
      </c>
      <c r="BT87" s="194">
        <v>0</v>
      </c>
      <c r="BU87" s="194">
        <v>0</v>
      </c>
      <c r="BV87" s="194">
        <v>0</v>
      </c>
      <c r="BW87" s="194">
        <v>0</v>
      </c>
      <c r="BX87" s="195">
        <v>0</v>
      </c>
      <c r="BY87" s="195">
        <v>0</v>
      </c>
      <c r="BZ87" s="195">
        <v>0</v>
      </c>
      <c r="CA87" s="195">
        <v>0</v>
      </c>
      <c r="CB87" s="195">
        <v>0</v>
      </c>
      <c r="CC87" s="195">
        <v>0</v>
      </c>
      <c r="CD87" s="195">
        <v>0</v>
      </c>
      <c r="CE87" s="195">
        <v>0</v>
      </c>
      <c r="CF87" s="196">
        <v>690</v>
      </c>
      <c r="CG87" s="196">
        <v>15</v>
      </c>
      <c r="CH87" s="196">
        <v>33</v>
      </c>
      <c r="CI87" s="196">
        <v>55</v>
      </c>
      <c r="CJ87" s="196">
        <v>7</v>
      </c>
      <c r="CK87" s="196">
        <v>62</v>
      </c>
      <c r="CL87" s="197">
        <v>690</v>
      </c>
      <c r="CM87" s="197">
        <v>15</v>
      </c>
      <c r="CN87" s="197">
        <v>33</v>
      </c>
      <c r="CO87" s="198">
        <v>55</v>
      </c>
      <c r="CP87" s="198">
        <v>7</v>
      </c>
      <c r="CQ87" s="198">
        <v>0</v>
      </c>
      <c r="CR87" s="198">
        <v>0</v>
      </c>
      <c r="CS87" s="197">
        <v>62</v>
      </c>
      <c r="CT87" s="200"/>
      <c r="CU87" s="200"/>
      <c r="CV87" s="200">
        <v>96</v>
      </c>
      <c r="CW87" s="200">
        <v>179</v>
      </c>
      <c r="CX87" s="200"/>
      <c r="CY87" s="200">
        <v>415</v>
      </c>
      <c r="CZ87" s="200">
        <v>5</v>
      </c>
      <c r="DA87" s="200">
        <v>9</v>
      </c>
      <c r="DB87" s="200"/>
      <c r="DC87" s="200">
        <v>19</v>
      </c>
      <c r="DD87" s="200">
        <v>690</v>
      </c>
      <c r="DE87" s="200">
        <v>33</v>
      </c>
      <c r="DF87" s="200">
        <v>1</v>
      </c>
      <c r="DG87" s="200">
        <v>1</v>
      </c>
      <c r="DH87" s="201">
        <v>9014.772831390934</v>
      </c>
      <c r="DI87" s="201">
        <v>13527.441801848825</v>
      </c>
      <c r="DJ87" s="202">
        <v>22542.21463323976</v>
      </c>
      <c r="DK87" s="200" t="s">
        <v>1194</v>
      </c>
      <c r="DL87" s="200" t="s">
        <v>1194</v>
      </c>
      <c r="DM87" s="200">
        <v>1</v>
      </c>
      <c r="DN87" s="200" t="s">
        <v>1194</v>
      </c>
      <c r="DO87" s="425">
        <f t="shared" si="38"/>
        <v>53</v>
      </c>
      <c r="DP87" s="425">
        <f t="shared" si="39"/>
        <v>2</v>
      </c>
      <c r="DQ87" s="426">
        <f>(BA87+DO87*Foglio1!$L$20+superiore!DP87*Foglio1!$I$20)*(1-Foglio1!$L$28)</f>
        <v>19430.503747815645</v>
      </c>
    </row>
    <row r="88" spans="1:121" ht="30" customHeight="1">
      <c r="A88" s="416">
        <v>81</v>
      </c>
      <c r="B88" s="417" t="str">
        <f t="shared" si="42"/>
        <v>IS</v>
      </c>
      <c r="C88" s="417" t="s">
        <v>284</v>
      </c>
      <c r="D88" s="418" t="s">
        <v>452</v>
      </c>
      <c r="E88" s="419" t="s">
        <v>811</v>
      </c>
      <c r="F88" s="417" t="s">
        <v>323</v>
      </c>
      <c r="G88" s="190">
        <v>33</v>
      </c>
      <c r="H88" s="190">
        <v>706</v>
      </c>
      <c r="I88" s="190">
        <v>67</v>
      </c>
      <c r="J88" s="190">
        <v>4</v>
      </c>
      <c r="K88" s="190">
        <v>71</v>
      </c>
      <c r="L88" s="190">
        <v>30</v>
      </c>
      <c r="M88" s="190">
        <v>33</v>
      </c>
      <c r="N88" s="190">
        <v>686</v>
      </c>
      <c r="O88" s="190">
        <v>84</v>
      </c>
      <c r="P88" s="190">
        <v>5</v>
      </c>
      <c r="Q88" s="190">
        <v>89</v>
      </c>
      <c r="R88" s="190">
        <v>30</v>
      </c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>
        <f t="shared" si="30"/>
        <v>33</v>
      </c>
      <c r="AJ88" s="190">
        <f t="shared" si="31"/>
        <v>686</v>
      </c>
      <c r="AK88" s="190">
        <f t="shared" si="32"/>
        <v>89</v>
      </c>
      <c r="AL88" s="190">
        <f t="shared" si="33"/>
        <v>30</v>
      </c>
      <c r="AM88" s="5">
        <f t="shared" si="34"/>
        <v>1</v>
      </c>
      <c r="AN88" s="422" t="s">
        <v>452</v>
      </c>
      <c r="AO88" s="448" t="s">
        <v>1118</v>
      </c>
      <c r="AP88" s="422" t="s">
        <v>969</v>
      </c>
      <c r="AQ88" s="210">
        <v>41838.87497390585</v>
      </c>
      <c r="AR88" s="423">
        <v>642</v>
      </c>
      <c r="AS88" s="423">
        <v>33</v>
      </c>
      <c r="AT88" s="390">
        <v>627</v>
      </c>
      <c r="AU88" s="390">
        <v>33</v>
      </c>
      <c r="AV88" s="424">
        <v>15</v>
      </c>
      <c r="AW88" s="424">
        <v>0</v>
      </c>
      <c r="AX88" s="424">
        <f t="shared" si="35"/>
        <v>44</v>
      </c>
      <c r="AY88" s="424">
        <f t="shared" si="36"/>
        <v>0</v>
      </c>
      <c r="AZ88" s="210">
        <v>41528.42809548495</v>
      </c>
      <c r="BA88" s="210">
        <v>31303.328026845993</v>
      </c>
      <c r="BB88" s="190"/>
      <c r="BC88" s="190"/>
      <c r="BD88" s="190">
        <f t="shared" si="37"/>
        <v>1</v>
      </c>
      <c r="BE88" s="192" t="s">
        <v>975</v>
      </c>
      <c r="BF88" s="192" t="s">
        <v>969</v>
      </c>
      <c r="BG88" s="192" t="s">
        <v>440</v>
      </c>
      <c r="BH88" s="192" t="s">
        <v>452</v>
      </c>
      <c r="BI88" s="192" t="s">
        <v>1452</v>
      </c>
      <c r="BJ88" s="193">
        <v>0</v>
      </c>
      <c r="BK88" s="193">
        <v>0</v>
      </c>
      <c r="BL88" s="193">
        <v>0</v>
      </c>
      <c r="BM88" s="193">
        <v>0</v>
      </c>
      <c r="BN88" s="193">
        <v>0</v>
      </c>
      <c r="BO88" s="193">
        <v>0</v>
      </c>
      <c r="BP88" s="194">
        <v>0</v>
      </c>
      <c r="BQ88" s="194">
        <v>0</v>
      </c>
      <c r="BR88" s="194">
        <v>0</v>
      </c>
      <c r="BS88" s="194">
        <v>0</v>
      </c>
      <c r="BT88" s="194">
        <v>0</v>
      </c>
      <c r="BU88" s="194">
        <v>0</v>
      </c>
      <c r="BV88" s="194">
        <v>0</v>
      </c>
      <c r="BW88" s="194">
        <v>0</v>
      </c>
      <c r="BX88" s="195">
        <v>0</v>
      </c>
      <c r="BY88" s="195">
        <v>0</v>
      </c>
      <c r="BZ88" s="195">
        <v>0</v>
      </c>
      <c r="CA88" s="195">
        <v>0</v>
      </c>
      <c r="CB88" s="195">
        <v>0</v>
      </c>
      <c r="CC88" s="195">
        <v>0</v>
      </c>
      <c r="CD88" s="195">
        <v>0</v>
      </c>
      <c r="CE88" s="195">
        <v>0</v>
      </c>
      <c r="CF88" s="196">
        <v>694</v>
      </c>
      <c r="CG88" s="196">
        <v>9</v>
      </c>
      <c r="CH88" s="196">
        <v>35</v>
      </c>
      <c r="CI88" s="196">
        <v>67</v>
      </c>
      <c r="CJ88" s="196">
        <v>5</v>
      </c>
      <c r="CK88" s="196">
        <v>72</v>
      </c>
      <c r="CL88" s="197">
        <v>694</v>
      </c>
      <c r="CM88" s="197">
        <v>9</v>
      </c>
      <c r="CN88" s="197">
        <v>35</v>
      </c>
      <c r="CO88" s="198">
        <v>67</v>
      </c>
      <c r="CP88" s="198">
        <v>5</v>
      </c>
      <c r="CQ88" s="198">
        <v>0</v>
      </c>
      <c r="CR88" s="198">
        <v>0</v>
      </c>
      <c r="CS88" s="197">
        <v>72</v>
      </c>
      <c r="CT88" s="200"/>
      <c r="CU88" s="200"/>
      <c r="CV88" s="200"/>
      <c r="CW88" s="200">
        <v>216</v>
      </c>
      <c r="CX88" s="200"/>
      <c r="CY88" s="200">
        <v>478</v>
      </c>
      <c r="CZ88" s="200"/>
      <c r="DA88" s="200">
        <v>11</v>
      </c>
      <c r="DB88" s="200"/>
      <c r="DC88" s="200">
        <v>24</v>
      </c>
      <c r="DD88" s="200">
        <v>694</v>
      </c>
      <c r="DE88" s="200">
        <v>35</v>
      </c>
      <c r="DF88" s="200">
        <v>1</v>
      </c>
      <c r="DG88" s="200">
        <v>1</v>
      </c>
      <c r="DH88" s="201">
        <v>9912.595947538412</v>
      </c>
      <c r="DI88" s="201">
        <v>15788.85140646996</v>
      </c>
      <c r="DJ88" s="202">
        <v>25701.44735400837</v>
      </c>
      <c r="DK88" s="200">
        <v>1</v>
      </c>
      <c r="DL88" s="200" t="s">
        <v>1194</v>
      </c>
      <c r="DM88" s="200">
        <v>1</v>
      </c>
      <c r="DN88" s="200" t="s">
        <v>1194</v>
      </c>
      <c r="DO88" s="425">
        <f t="shared" si="38"/>
        <v>8</v>
      </c>
      <c r="DP88" s="425">
        <f t="shared" si="39"/>
        <v>2</v>
      </c>
      <c r="DQ88" s="426">
        <f>(BA88+DO88*Foglio1!$L$20+superiore!DP88*Foglio1!$I$20)*(1-Foglio1!$L$28)</f>
        <v>24312.092667446497</v>
      </c>
    </row>
    <row r="89" spans="1:121" ht="27" customHeight="1">
      <c r="A89" s="416">
        <v>82</v>
      </c>
      <c r="B89" s="417" t="str">
        <f t="shared" si="42"/>
        <v>IS</v>
      </c>
      <c r="C89" s="417" t="s">
        <v>284</v>
      </c>
      <c r="D89" s="418" t="s">
        <v>453</v>
      </c>
      <c r="E89" s="419" t="s">
        <v>812</v>
      </c>
      <c r="F89" s="417" t="s">
        <v>333</v>
      </c>
      <c r="G89" s="190">
        <v>41</v>
      </c>
      <c r="H89" s="190">
        <v>942</v>
      </c>
      <c r="I89" s="190">
        <v>80</v>
      </c>
      <c r="J89" s="190">
        <v>9</v>
      </c>
      <c r="K89" s="190">
        <v>89</v>
      </c>
      <c r="L89" s="190">
        <v>45</v>
      </c>
      <c r="M89" s="190">
        <v>41</v>
      </c>
      <c r="N89" s="190">
        <v>983</v>
      </c>
      <c r="O89" s="190">
        <v>104</v>
      </c>
      <c r="P89" s="190">
        <v>10</v>
      </c>
      <c r="Q89" s="190">
        <v>114</v>
      </c>
      <c r="R89" s="190">
        <v>45</v>
      </c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>
        <f t="shared" si="30"/>
        <v>41</v>
      </c>
      <c r="AJ89" s="190">
        <f t="shared" si="31"/>
        <v>983</v>
      </c>
      <c r="AK89" s="190">
        <f t="shared" si="32"/>
        <v>114</v>
      </c>
      <c r="AL89" s="390">
        <v>49</v>
      </c>
      <c r="AM89" s="5">
        <f t="shared" si="34"/>
        <v>1</v>
      </c>
      <c r="AN89" s="422" t="s">
        <v>453</v>
      </c>
      <c r="AO89" s="448" t="s">
        <v>1113</v>
      </c>
      <c r="AP89" s="422" t="s">
        <v>975</v>
      </c>
      <c r="AQ89" s="210">
        <v>49561.84259806096</v>
      </c>
      <c r="AR89" s="423">
        <v>974</v>
      </c>
      <c r="AS89" s="423">
        <v>42</v>
      </c>
      <c r="AT89" s="390">
        <v>932</v>
      </c>
      <c r="AU89" s="390">
        <v>43</v>
      </c>
      <c r="AV89" s="424">
        <v>42</v>
      </c>
      <c r="AW89" s="424">
        <v>-1</v>
      </c>
      <c r="AX89" s="424">
        <f t="shared" si="35"/>
        <v>9</v>
      </c>
      <c r="AY89" s="424">
        <f t="shared" si="36"/>
        <v>-1</v>
      </c>
      <c r="AZ89" s="210">
        <v>49119.37456814086</v>
      </c>
      <c r="BA89" s="210">
        <v>36183.46359359035</v>
      </c>
      <c r="BB89" s="190"/>
      <c r="BC89" s="190"/>
      <c r="BD89" s="190">
        <f t="shared" si="37"/>
        <v>1</v>
      </c>
      <c r="BE89" s="192" t="s">
        <v>975</v>
      </c>
      <c r="BF89" s="192" t="s">
        <v>975</v>
      </c>
      <c r="BG89" s="192" t="s">
        <v>440</v>
      </c>
      <c r="BH89" s="192" t="s">
        <v>453</v>
      </c>
      <c r="BI89" s="192" t="s">
        <v>1453</v>
      </c>
      <c r="BJ89" s="193">
        <v>0</v>
      </c>
      <c r="BK89" s="193">
        <v>0</v>
      </c>
      <c r="BL89" s="193">
        <v>0</v>
      </c>
      <c r="BM89" s="193">
        <v>0</v>
      </c>
      <c r="BN89" s="193">
        <v>0</v>
      </c>
      <c r="BO89" s="193">
        <v>0</v>
      </c>
      <c r="BP89" s="194">
        <v>0</v>
      </c>
      <c r="BQ89" s="194">
        <v>0</v>
      </c>
      <c r="BR89" s="194">
        <v>0</v>
      </c>
      <c r="BS89" s="194">
        <v>0</v>
      </c>
      <c r="BT89" s="194">
        <v>0</v>
      </c>
      <c r="BU89" s="194">
        <v>0</v>
      </c>
      <c r="BV89" s="194">
        <v>0</v>
      </c>
      <c r="BW89" s="194">
        <v>0</v>
      </c>
      <c r="BX89" s="195">
        <v>0</v>
      </c>
      <c r="BY89" s="195">
        <v>0</v>
      </c>
      <c r="BZ89" s="195">
        <v>0</v>
      </c>
      <c r="CA89" s="195">
        <v>0</v>
      </c>
      <c r="CB89" s="195">
        <v>0</v>
      </c>
      <c r="CC89" s="195">
        <v>0</v>
      </c>
      <c r="CD89" s="195">
        <v>0</v>
      </c>
      <c r="CE89" s="195">
        <v>0</v>
      </c>
      <c r="CF89" s="196">
        <v>1025</v>
      </c>
      <c r="CG89" s="196">
        <v>21</v>
      </c>
      <c r="CH89" s="196">
        <v>43</v>
      </c>
      <c r="CI89" s="196">
        <v>86</v>
      </c>
      <c r="CJ89" s="196">
        <v>12</v>
      </c>
      <c r="CK89" s="196">
        <v>98</v>
      </c>
      <c r="CL89" s="197">
        <v>1025</v>
      </c>
      <c r="CM89" s="197">
        <v>21</v>
      </c>
      <c r="CN89" s="197">
        <v>43</v>
      </c>
      <c r="CO89" s="198">
        <v>86</v>
      </c>
      <c r="CP89" s="198">
        <v>12</v>
      </c>
      <c r="CQ89" s="198">
        <v>0</v>
      </c>
      <c r="CR89" s="198">
        <v>0</v>
      </c>
      <c r="CS89" s="197">
        <v>98</v>
      </c>
      <c r="CT89" s="200"/>
      <c r="CU89" s="200"/>
      <c r="CV89" s="200"/>
      <c r="CW89" s="200">
        <v>1025</v>
      </c>
      <c r="CX89" s="200"/>
      <c r="CY89" s="200"/>
      <c r="CZ89" s="200"/>
      <c r="DA89" s="200">
        <v>43</v>
      </c>
      <c r="DB89" s="200"/>
      <c r="DC89" s="200"/>
      <c r="DD89" s="200">
        <v>1025</v>
      </c>
      <c r="DE89" s="200">
        <v>43</v>
      </c>
      <c r="DF89" s="200">
        <v>1</v>
      </c>
      <c r="DG89" s="200">
        <v>1</v>
      </c>
      <c r="DH89" s="201">
        <v>13749.229303370787</v>
      </c>
      <c r="DI89" s="201">
        <v>17365.22993814433</v>
      </c>
      <c r="DJ89" s="202">
        <v>31114.459241515116</v>
      </c>
      <c r="DK89" s="200">
        <v>1</v>
      </c>
      <c r="DL89" s="200" t="s">
        <v>1194</v>
      </c>
      <c r="DM89" s="200">
        <v>1</v>
      </c>
      <c r="DN89" s="200">
        <v>1</v>
      </c>
      <c r="DO89" s="425">
        <f t="shared" si="38"/>
        <v>42</v>
      </c>
      <c r="DP89" s="425">
        <f t="shared" si="39"/>
        <v>2</v>
      </c>
      <c r="DQ89" s="426">
        <f>(BA89+DO89*Foglio1!$L$20+superiore!DP89*Foglio1!$I$20)*(1-Foglio1!$L$28)</f>
        <v>28298.67749831859</v>
      </c>
    </row>
    <row r="90" spans="1:121" ht="24.75" customHeight="1">
      <c r="A90" s="416">
        <v>83</v>
      </c>
      <c r="B90" s="417" t="str">
        <f t="shared" si="42"/>
        <v>PC</v>
      </c>
      <c r="C90" s="417" t="s">
        <v>284</v>
      </c>
      <c r="D90" s="418" t="s">
        <v>454</v>
      </c>
      <c r="E90" s="419" t="s">
        <v>813</v>
      </c>
      <c r="F90" s="417" t="s">
        <v>333</v>
      </c>
      <c r="G90" s="190">
        <v>43</v>
      </c>
      <c r="H90" s="190">
        <v>1002</v>
      </c>
      <c r="I90" s="190">
        <v>80</v>
      </c>
      <c r="J90" s="190">
        <v>2</v>
      </c>
      <c r="K90" s="190">
        <v>82</v>
      </c>
      <c r="L90" s="190">
        <v>22</v>
      </c>
      <c r="M90" s="190">
        <v>44</v>
      </c>
      <c r="N90" s="190">
        <v>993</v>
      </c>
      <c r="O90" s="190">
        <v>97</v>
      </c>
      <c r="P90" s="190">
        <v>4</v>
      </c>
      <c r="Q90" s="190">
        <v>101</v>
      </c>
      <c r="R90" s="190">
        <v>22</v>
      </c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>
        <f t="shared" si="30"/>
        <v>44</v>
      </c>
      <c r="AJ90" s="190">
        <f t="shared" si="31"/>
        <v>993</v>
      </c>
      <c r="AK90" s="190">
        <f t="shared" si="32"/>
        <v>101</v>
      </c>
      <c r="AL90" s="190">
        <f t="shared" si="33"/>
        <v>22</v>
      </c>
      <c r="AM90" s="5">
        <f t="shared" si="34"/>
        <v>1</v>
      </c>
      <c r="AN90" s="422" t="s">
        <v>454</v>
      </c>
      <c r="AO90" s="449" t="s">
        <v>1121</v>
      </c>
      <c r="AP90" s="422" t="s">
        <v>975</v>
      </c>
      <c r="AQ90" s="210">
        <v>26906.788159900032</v>
      </c>
      <c r="AR90" s="423">
        <v>986</v>
      </c>
      <c r="AS90" s="423">
        <v>43</v>
      </c>
      <c r="AT90" s="390">
        <v>963</v>
      </c>
      <c r="AU90" s="390">
        <v>44</v>
      </c>
      <c r="AV90" s="424">
        <v>23</v>
      </c>
      <c r="AW90" s="424">
        <v>-1</v>
      </c>
      <c r="AX90" s="424">
        <f t="shared" si="35"/>
        <v>7</v>
      </c>
      <c r="AY90" s="424">
        <f t="shared" si="36"/>
        <v>1</v>
      </c>
      <c r="AZ90" s="210">
        <v>26509.779763892857</v>
      </c>
      <c r="BA90" s="210">
        <v>20106.014272339955</v>
      </c>
      <c r="BB90" s="190"/>
      <c r="BC90" s="190"/>
      <c r="BD90" s="190">
        <f t="shared" si="37"/>
        <v>1</v>
      </c>
      <c r="BE90" s="192" t="s">
        <v>975</v>
      </c>
      <c r="BF90" s="192" t="s">
        <v>975</v>
      </c>
      <c r="BG90" s="192" t="s">
        <v>1196</v>
      </c>
      <c r="BH90" s="192" t="s">
        <v>454</v>
      </c>
      <c r="BI90" s="192" t="s">
        <v>1454</v>
      </c>
      <c r="BJ90" s="193">
        <v>0</v>
      </c>
      <c r="BK90" s="193">
        <v>0</v>
      </c>
      <c r="BL90" s="193">
        <v>0</v>
      </c>
      <c r="BM90" s="193">
        <v>0</v>
      </c>
      <c r="BN90" s="193">
        <v>0</v>
      </c>
      <c r="BO90" s="193">
        <v>0</v>
      </c>
      <c r="BP90" s="194">
        <v>0</v>
      </c>
      <c r="BQ90" s="194">
        <v>0</v>
      </c>
      <c r="BR90" s="194">
        <v>0</v>
      </c>
      <c r="BS90" s="194">
        <v>0</v>
      </c>
      <c r="BT90" s="194">
        <v>0</v>
      </c>
      <c r="BU90" s="194">
        <v>0</v>
      </c>
      <c r="BV90" s="194">
        <v>0</v>
      </c>
      <c r="BW90" s="194">
        <v>0</v>
      </c>
      <c r="BX90" s="195">
        <v>0</v>
      </c>
      <c r="BY90" s="195">
        <v>0</v>
      </c>
      <c r="BZ90" s="195">
        <v>0</v>
      </c>
      <c r="CA90" s="195">
        <v>0</v>
      </c>
      <c r="CB90" s="195">
        <v>0</v>
      </c>
      <c r="CC90" s="195">
        <v>0</v>
      </c>
      <c r="CD90" s="195">
        <v>0</v>
      </c>
      <c r="CE90" s="195">
        <v>0</v>
      </c>
      <c r="CF90" s="196">
        <v>1054</v>
      </c>
      <c r="CG90" s="196">
        <v>14</v>
      </c>
      <c r="CH90" s="196">
        <v>47</v>
      </c>
      <c r="CI90" s="196">
        <v>90</v>
      </c>
      <c r="CJ90" s="196">
        <v>7</v>
      </c>
      <c r="CK90" s="196">
        <v>97</v>
      </c>
      <c r="CL90" s="197">
        <v>1054</v>
      </c>
      <c r="CM90" s="197">
        <v>14</v>
      </c>
      <c r="CN90" s="197">
        <v>47</v>
      </c>
      <c r="CO90" s="198">
        <v>90</v>
      </c>
      <c r="CP90" s="198">
        <v>7</v>
      </c>
      <c r="CQ90" s="198">
        <v>0</v>
      </c>
      <c r="CR90" s="198">
        <v>0</v>
      </c>
      <c r="CS90" s="197">
        <v>97</v>
      </c>
      <c r="CT90" s="200"/>
      <c r="CU90" s="200"/>
      <c r="CV90" s="200">
        <v>1054</v>
      </c>
      <c r="CW90" s="200"/>
      <c r="CX90" s="200"/>
      <c r="CY90" s="200"/>
      <c r="CZ90" s="200">
        <v>47</v>
      </c>
      <c r="DA90" s="200"/>
      <c r="DB90" s="200"/>
      <c r="DC90" s="200"/>
      <c r="DD90" s="200">
        <v>1054</v>
      </c>
      <c r="DE90" s="200">
        <v>47</v>
      </c>
      <c r="DF90" s="200">
        <v>1</v>
      </c>
      <c r="DG90" s="200">
        <v>1</v>
      </c>
      <c r="DH90" s="201">
        <v>5743.066726756802</v>
      </c>
      <c r="DI90" s="201">
        <v>8555.382044609665</v>
      </c>
      <c r="DJ90" s="202">
        <v>14298.448771366468</v>
      </c>
      <c r="DK90" s="200" t="s">
        <v>1194</v>
      </c>
      <c r="DL90" s="200">
        <v>1</v>
      </c>
      <c r="DM90" s="200">
        <v>1</v>
      </c>
      <c r="DN90" s="200">
        <v>1</v>
      </c>
      <c r="DO90" s="425">
        <f t="shared" si="38"/>
        <v>61</v>
      </c>
      <c r="DP90" s="425">
        <f t="shared" si="39"/>
        <v>3</v>
      </c>
      <c r="DQ90" s="426">
        <f>(BA90+DO90*Foglio1!$L$20+superiore!DP90*Foglio1!$I$20)*(1-Foglio1!$L$28)</f>
        <v>16569.528095304355</v>
      </c>
    </row>
    <row r="91" spans="1:121" ht="24.75" customHeight="1">
      <c r="A91" s="416">
        <v>84</v>
      </c>
      <c r="B91" s="417" t="str">
        <f t="shared" si="42"/>
        <v>PS</v>
      </c>
      <c r="C91" s="417" t="s">
        <v>284</v>
      </c>
      <c r="D91" s="418" t="s">
        <v>455</v>
      </c>
      <c r="E91" s="419" t="s">
        <v>814</v>
      </c>
      <c r="F91" s="417" t="s">
        <v>333</v>
      </c>
      <c r="G91" s="190">
        <v>50</v>
      </c>
      <c r="H91" s="190">
        <v>1221</v>
      </c>
      <c r="I91" s="190">
        <v>90</v>
      </c>
      <c r="J91" s="190">
        <v>1</v>
      </c>
      <c r="K91" s="190">
        <v>91</v>
      </c>
      <c r="L91" s="190">
        <v>25</v>
      </c>
      <c r="M91" s="190">
        <v>50</v>
      </c>
      <c r="N91" s="190">
        <v>1205</v>
      </c>
      <c r="O91" s="190">
        <v>108</v>
      </c>
      <c r="P91" s="190">
        <v>5</v>
      </c>
      <c r="Q91" s="190">
        <v>113</v>
      </c>
      <c r="R91" s="190">
        <v>25</v>
      </c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>
        <f t="shared" si="30"/>
        <v>50</v>
      </c>
      <c r="AJ91" s="190">
        <f t="shared" si="31"/>
        <v>1205</v>
      </c>
      <c r="AK91" s="190">
        <f t="shared" si="32"/>
        <v>113</v>
      </c>
      <c r="AL91" s="190">
        <f t="shared" si="33"/>
        <v>25</v>
      </c>
      <c r="AM91" s="5">
        <f t="shared" si="34"/>
        <v>1</v>
      </c>
      <c r="AN91" s="422" t="s">
        <v>455</v>
      </c>
      <c r="AO91" s="448" t="s">
        <v>1123</v>
      </c>
      <c r="AP91" s="422" t="s">
        <v>975</v>
      </c>
      <c r="AQ91" s="210">
        <v>28648.069270649547</v>
      </c>
      <c r="AR91" s="423">
        <v>1147</v>
      </c>
      <c r="AS91" s="423">
        <v>48</v>
      </c>
      <c r="AT91" s="390">
        <v>1118</v>
      </c>
      <c r="AU91" s="390">
        <v>46</v>
      </c>
      <c r="AV91" s="424">
        <v>29</v>
      </c>
      <c r="AW91" s="424">
        <v>2</v>
      </c>
      <c r="AX91" s="424">
        <f t="shared" si="35"/>
        <v>58</v>
      </c>
      <c r="AY91" s="424">
        <f t="shared" si="36"/>
        <v>2</v>
      </c>
      <c r="AZ91" s="210">
        <v>29342.488159977787</v>
      </c>
      <c r="BA91" s="210">
        <v>23138.540371500963</v>
      </c>
      <c r="BB91" s="190"/>
      <c r="BC91" s="190"/>
      <c r="BD91" s="190">
        <f t="shared" si="37"/>
        <v>1</v>
      </c>
      <c r="BE91" s="192" t="s">
        <v>975</v>
      </c>
      <c r="BF91" s="192" t="s">
        <v>975</v>
      </c>
      <c r="BG91" s="192" t="s">
        <v>1198</v>
      </c>
      <c r="BH91" s="192" t="s">
        <v>455</v>
      </c>
      <c r="BI91" s="192" t="s">
        <v>1455</v>
      </c>
      <c r="BJ91" s="193">
        <v>0</v>
      </c>
      <c r="BK91" s="193">
        <v>0</v>
      </c>
      <c r="BL91" s="193">
        <v>0</v>
      </c>
      <c r="BM91" s="193">
        <v>0</v>
      </c>
      <c r="BN91" s="193">
        <v>0</v>
      </c>
      <c r="BO91" s="193">
        <v>0</v>
      </c>
      <c r="BP91" s="194">
        <v>0</v>
      </c>
      <c r="BQ91" s="194">
        <v>0</v>
      </c>
      <c r="BR91" s="194">
        <v>0</v>
      </c>
      <c r="BS91" s="194">
        <v>0</v>
      </c>
      <c r="BT91" s="194">
        <v>0</v>
      </c>
      <c r="BU91" s="194">
        <v>0</v>
      </c>
      <c r="BV91" s="194">
        <v>0</v>
      </c>
      <c r="BW91" s="194">
        <v>0</v>
      </c>
      <c r="BX91" s="195">
        <v>0</v>
      </c>
      <c r="BY91" s="195">
        <v>0</v>
      </c>
      <c r="BZ91" s="195">
        <v>0</v>
      </c>
      <c r="CA91" s="195">
        <v>0</v>
      </c>
      <c r="CB91" s="195">
        <v>0</v>
      </c>
      <c r="CC91" s="195">
        <v>0</v>
      </c>
      <c r="CD91" s="195">
        <v>0</v>
      </c>
      <c r="CE91" s="195">
        <v>0</v>
      </c>
      <c r="CF91" s="196">
        <v>1255</v>
      </c>
      <c r="CG91" s="196">
        <v>5</v>
      </c>
      <c r="CH91" s="196">
        <v>52</v>
      </c>
      <c r="CI91" s="196">
        <v>93</v>
      </c>
      <c r="CJ91" s="196">
        <v>4</v>
      </c>
      <c r="CK91" s="196">
        <v>97</v>
      </c>
      <c r="CL91" s="197">
        <v>1255</v>
      </c>
      <c r="CM91" s="197">
        <v>5</v>
      </c>
      <c r="CN91" s="197">
        <v>52</v>
      </c>
      <c r="CO91" s="198">
        <v>93</v>
      </c>
      <c r="CP91" s="198">
        <v>4</v>
      </c>
      <c r="CQ91" s="198">
        <v>0</v>
      </c>
      <c r="CR91" s="198">
        <v>0</v>
      </c>
      <c r="CS91" s="197">
        <v>97</v>
      </c>
      <c r="CT91" s="200"/>
      <c r="CU91" s="200"/>
      <c r="CV91" s="200">
        <v>1255</v>
      </c>
      <c r="CW91" s="200"/>
      <c r="CX91" s="200"/>
      <c r="CY91" s="200"/>
      <c r="CZ91" s="200">
        <v>52</v>
      </c>
      <c r="DA91" s="200"/>
      <c r="DB91" s="200"/>
      <c r="DC91" s="200"/>
      <c r="DD91" s="200">
        <v>1255</v>
      </c>
      <c r="DE91" s="200">
        <v>52</v>
      </c>
      <c r="DF91" s="200">
        <v>1</v>
      </c>
      <c r="DG91" s="200">
        <v>1</v>
      </c>
      <c r="DH91" s="201">
        <v>6838.28153897513</v>
      </c>
      <c r="DI91" s="201">
        <v>9465.52907063197</v>
      </c>
      <c r="DJ91" s="202">
        <v>16303.8106096071</v>
      </c>
      <c r="DK91" s="200" t="s">
        <v>1194</v>
      </c>
      <c r="DL91" s="200">
        <v>1</v>
      </c>
      <c r="DM91" s="200">
        <v>1</v>
      </c>
      <c r="DN91" s="200">
        <v>1</v>
      </c>
      <c r="DO91" s="425">
        <f t="shared" si="38"/>
        <v>50</v>
      </c>
      <c r="DP91" s="425">
        <f t="shared" si="39"/>
        <v>2</v>
      </c>
      <c r="DQ91" s="426">
        <f>(BA91+DO91*Foglio1!$L$20+superiore!DP91*Foglio1!$I$20)*(1-Foglio1!$L$28)</f>
        <v>18494.453554773947</v>
      </c>
    </row>
    <row r="92" spans="1:121" ht="27.75" customHeight="1">
      <c r="A92" s="416">
        <v>85</v>
      </c>
      <c r="B92" s="417" t="str">
        <f t="shared" si="42"/>
        <v>RI</v>
      </c>
      <c r="C92" s="417" t="s">
        <v>284</v>
      </c>
      <c r="D92" s="418" t="s">
        <v>456</v>
      </c>
      <c r="E92" s="419" t="s">
        <v>815</v>
      </c>
      <c r="F92" s="417" t="s">
        <v>333</v>
      </c>
      <c r="G92" s="190">
        <v>42</v>
      </c>
      <c r="H92" s="190">
        <v>829</v>
      </c>
      <c r="I92" s="190">
        <v>94</v>
      </c>
      <c r="J92" s="190">
        <v>3</v>
      </c>
      <c r="K92" s="190">
        <v>97</v>
      </c>
      <c r="L92" s="190">
        <v>45</v>
      </c>
      <c r="M92" s="190">
        <v>42</v>
      </c>
      <c r="N92" s="190">
        <v>800</v>
      </c>
      <c r="O92" s="190">
        <v>108</v>
      </c>
      <c r="P92" s="190">
        <v>5</v>
      </c>
      <c r="Q92" s="190">
        <v>113</v>
      </c>
      <c r="R92" s="190">
        <v>44</v>
      </c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>
        <f t="shared" si="30"/>
        <v>42</v>
      </c>
      <c r="AJ92" s="190">
        <f t="shared" si="31"/>
        <v>800</v>
      </c>
      <c r="AK92" s="190">
        <f t="shared" si="32"/>
        <v>113</v>
      </c>
      <c r="AL92" s="190">
        <f t="shared" si="33"/>
        <v>44</v>
      </c>
      <c r="AM92" s="5">
        <f t="shared" si="34"/>
        <v>1</v>
      </c>
      <c r="AN92" s="422" t="s">
        <v>456</v>
      </c>
      <c r="AO92" s="448" t="s">
        <v>1126</v>
      </c>
      <c r="AP92" s="422" t="s">
        <v>975</v>
      </c>
      <c r="AQ92" s="210">
        <v>48281.57019195301</v>
      </c>
      <c r="AR92" s="423">
        <v>814</v>
      </c>
      <c r="AS92" s="423">
        <v>42</v>
      </c>
      <c r="AT92" s="390">
        <v>873</v>
      </c>
      <c r="AU92" s="390">
        <v>44</v>
      </c>
      <c r="AV92" s="424">
        <v>-59</v>
      </c>
      <c r="AW92" s="424">
        <v>-2</v>
      </c>
      <c r="AX92" s="424">
        <f t="shared" si="35"/>
        <v>-14</v>
      </c>
      <c r="AY92" s="424">
        <f t="shared" si="36"/>
        <v>0</v>
      </c>
      <c r="AZ92" s="210">
        <v>46367.13028034878</v>
      </c>
      <c r="BA92" s="210">
        <v>34243.569406237984</v>
      </c>
      <c r="BB92" s="190"/>
      <c r="BC92" s="190"/>
      <c r="BD92" s="190">
        <f t="shared" si="37"/>
        <v>1</v>
      </c>
      <c r="BE92" s="192" t="s">
        <v>975</v>
      </c>
      <c r="BF92" s="192" t="s">
        <v>975</v>
      </c>
      <c r="BG92" s="192" t="s">
        <v>1245</v>
      </c>
      <c r="BH92" s="192" t="s">
        <v>456</v>
      </c>
      <c r="BI92" s="192" t="s">
        <v>1456</v>
      </c>
      <c r="BJ92" s="193">
        <v>0</v>
      </c>
      <c r="BK92" s="193">
        <v>0</v>
      </c>
      <c r="BL92" s="193">
        <v>0</v>
      </c>
      <c r="BM92" s="193">
        <v>0</v>
      </c>
      <c r="BN92" s="193">
        <v>0</v>
      </c>
      <c r="BO92" s="193">
        <v>0</v>
      </c>
      <c r="BP92" s="194">
        <v>0</v>
      </c>
      <c r="BQ92" s="194">
        <v>0</v>
      </c>
      <c r="BR92" s="194">
        <v>0</v>
      </c>
      <c r="BS92" s="194">
        <v>0</v>
      </c>
      <c r="BT92" s="194">
        <v>0</v>
      </c>
      <c r="BU92" s="194">
        <v>0</v>
      </c>
      <c r="BV92" s="194">
        <v>0</v>
      </c>
      <c r="BW92" s="194">
        <v>0</v>
      </c>
      <c r="BX92" s="195">
        <v>0</v>
      </c>
      <c r="BY92" s="195">
        <v>0</v>
      </c>
      <c r="BZ92" s="195">
        <v>0</v>
      </c>
      <c r="CA92" s="195">
        <v>0</v>
      </c>
      <c r="CB92" s="195">
        <v>0</v>
      </c>
      <c r="CC92" s="195">
        <v>0</v>
      </c>
      <c r="CD92" s="195">
        <v>0</v>
      </c>
      <c r="CE92" s="195">
        <v>0</v>
      </c>
      <c r="CF92" s="196">
        <v>753</v>
      </c>
      <c r="CG92" s="196">
        <v>9</v>
      </c>
      <c r="CH92" s="196">
        <v>37</v>
      </c>
      <c r="CI92" s="196">
        <v>95</v>
      </c>
      <c r="CJ92" s="196">
        <v>5</v>
      </c>
      <c r="CK92" s="196">
        <v>100</v>
      </c>
      <c r="CL92" s="197">
        <v>753</v>
      </c>
      <c r="CM92" s="197">
        <v>9</v>
      </c>
      <c r="CN92" s="197">
        <v>37</v>
      </c>
      <c r="CO92" s="198">
        <v>95</v>
      </c>
      <c r="CP92" s="198">
        <v>5</v>
      </c>
      <c r="CQ92" s="198">
        <v>0</v>
      </c>
      <c r="CR92" s="198">
        <v>0</v>
      </c>
      <c r="CS92" s="197">
        <v>100</v>
      </c>
      <c r="CT92" s="200"/>
      <c r="CU92" s="200"/>
      <c r="CV92" s="200"/>
      <c r="CW92" s="200">
        <v>753</v>
      </c>
      <c r="CX92" s="200"/>
      <c r="CY92" s="200"/>
      <c r="CZ92" s="200"/>
      <c r="DA92" s="200">
        <v>37</v>
      </c>
      <c r="DB92" s="200"/>
      <c r="DC92" s="200"/>
      <c r="DD92" s="200">
        <v>753</v>
      </c>
      <c r="DE92" s="200">
        <v>37</v>
      </c>
      <c r="DF92" s="200">
        <v>1</v>
      </c>
      <c r="DG92" s="200">
        <v>1</v>
      </c>
      <c r="DH92" s="201">
        <v>10100.653332134832</v>
      </c>
      <c r="DI92" s="201">
        <v>14942.174597938145</v>
      </c>
      <c r="DJ92" s="202">
        <v>25042.827930072977</v>
      </c>
      <c r="DK92" s="200">
        <v>1</v>
      </c>
      <c r="DL92" s="200" t="s">
        <v>1194</v>
      </c>
      <c r="DM92" s="200">
        <v>1</v>
      </c>
      <c r="DN92" s="200">
        <v>1</v>
      </c>
      <c r="DO92" s="425">
        <f t="shared" si="38"/>
        <v>-47</v>
      </c>
      <c r="DP92" s="425">
        <f t="shared" si="39"/>
        <v>-5</v>
      </c>
      <c r="DQ92" s="426">
        <f>(BA92+DO92*Foglio1!$L$20+superiore!DP92*Foglio1!$I$20)*(1-Foglio1!$L$28)</f>
        <v>24135.151241562056</v>
      </c>
    </row>
    <row r="93" spans="1:121" ht="24.75" customHeight="1">
      <c r="A93" s="416">
        <v>86</v>
      </c>
      <c r="B93" s="417" t="str">
        <f t="shared" si="42"/>
        <v>SD</v>
      </c>
      <c r="C93" s="417" t="s">
        <v>284</v>
      </c>
      <c r="D93" s="418" t="s">
        <v>457</v>
      </c>
      <c r="E93" s="419" t="s">
        <v>816</v>
      </c>
      <c r="F93" s="417" t="s">
        <v>333</v>
      </c>
      <c r="G93" s="190">
        <v>20</v>
      </c>
      <c r="H93" s="190">
        <v>442</v>
      </c>
      <c r="I93" s="190">
        <v>45</v>
      </c>
      <c r="J93" s="190">
        <v>6</v>
      </c>
      <c r="K93" s="190">
        <v>51</v>
      </c>
      <c r="L93" s="190">
        <v>18</v>
      </c>
      <c r="M93" s="190">
        <v>20</v>
      </c>
      <c r="N93" s="190">
        <v>436</v>
      </c>
      <c r="O93" s="190">
        <v>66</v>
      </c>
      <c r="P93" s="190">
        <v>7</v>
      </c>
      <c r="Q93" s="190">
        <v>73</v>
      </c>
      <c r="R93" s="190">
        <v>18</v>
      </c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>
        <f t="shared" si="30"/>
        <v>20</v>
      </c>
      <c r="AJ93" s="190">
        <f t="shared" si="31"/>
        <v>436</v>
      </c>
      <c r="AK93" s="190">
        <f t="shared" si="32"/>
        <v>73</v>
      </c>
      <c r="AL93" s="190">
        <f t="shared" si="33"/>
        <v>18</v>
      </c>
      <c r="AM93" s="5">
        <f t="shared" si="34"/>
        <v>1</v>
      </c>
      <c r="AN93" s="422" t="s">
        <v>457</v>
      </c>
      <c r="AO93" s="448" t="s">
        <v>1127</v>
      </c>
      <c r="AP93" s="422" t="s">
        <v>975</v>
      </c>
      <c r="AQ93" s="210">
        <v>34137.93762692342</v>
      </c>
      <c r="AR93" s="423">
        <v>441</v>
      </c>
      <c r="AS93" s="423">
        <v>23</v>
      </c>
      <c r="AT93" s="390">
        <v>419</v>
      </c>
      <c r="AU93" s="390">
        <v>22</v>
      </c>
      <c r="AV93" s="424">
        <v>22</v>
      </c>
      <c r="AW93" s="424">
        <v>1</v>
      </c>
      <c r="AX93" s="424">
        <f t="shared" si="35"/>
        <v>-5</v>
      </c>
      <c r="AY93" s="424">
        <f t="shared" si="36"/>
        <v>-3</v>
      </c>
      <c r="AZ93" s="210">
        <v>34342.595495102665</v>
      </c>
      <c r="BA93" s="210">
        <v>24344.25599599499</v>
      </c>
      <c r="BB93" s="190"/>
      <c r="BC93" s="190"/>
      <c r="BD93" s="190">
        <f t="shared" si="37"/>
        <v>1</v>
      </c>
      <c r="BE93" s="192" t="s">
        <v>975</v>
      </c>
      <c r="BF93" s="192" t="s">
        <v>975</v>
      </c>
      <c r="BG93" s="192" t="s">
        <v>1203</v>
      </c>
      <c r="BH93" s="192" t="s">
        <v>457</v>
      </c>
      <c r="BI93" s="192" t="s">
        <v>1</v>
      </c>
      <c r="BJ93" s="193">
        <v>0</v>
      </c>
      <c r="BK93" s="193">
        <v>0</v>
      </c>
      <c r="BL93" s="193">
        <v>0</v>
      </c>
      <c r="BM93" s="193">
        <v>0</v>
      </c>
      <c r="BN93" s="193">
        <v>0</v>
      </c>
      <c r="BO93" s="193">
        <v>0</v>
      </c>
      <c r="BP93" s="194">
        <v>0</v>
      </c>
      <c r="BQ93" s="194">
        <v>0</v>
      </c>
      <c r="BR93" s="194">
        <v>0</v>
      </c>
      <c r="BS93" s="194">
        <v>0</v>
      </c>
      <c r="BT93" s="194">
        <v>0</v>
      </c>
      <c r="BU93" s="194">
        <v>0</v>
      </c>
      <c r="BV93" s="194">
        <v>0</v>
      </c>
      <c r="BW93" s="194">
        <v>0</v>
      </c>
      <c r="BX93" s="195">
        <v>0</v>
      </c>
      <c r="BY93" s="195">
        <v>0</v>
      </c>
      <c r="BZ93" s="195">
        <v>0</v>
      </c>
      <c r="CA93" s="195">
        <v>0</v>
      </c>
      <c r="CB93" s="195">
        <v>0</v>
      </c>
      <c r="CC93" s="195">
        <v>0</v>
      </c>
      <c r="CD93" s="195">
        <v>0</v>
      </c>
      <c r="CE93" s="195">
        <v>0</v>
      </c>
      <c r="CF93" s="196">
        <v>457</v>
      </c>
      <c r="CG93" s="196">
        <v>17</v>
      </c>
      <c r="CH93" s="196">
        <v>22</v>
      </c>
      <c r="CI93" s="196">
        <v>45</v>
      </c>
      <c r="CJ93" s="196">
        <v>8</v>
      </c>
      <c r="CK93" s="196">
        <v>53</v>
      </c>
      <c r="CL93" s="197">
        <v>457</v>
      </c>
      <c r="CM93" s="197">
        <v>17</v>
      </c>
      <c r="CN93" s="197">
        <v>22</v>
      </c>
      <c r="CO93" s="198">
        <v>45</v>
      </c>
      <c r="CP93" s="198">
        <v>8</v>
      </c>
      <c r="CQ93" s="198">
        <v>0</v>
      </c>
      <c r="CR93" s="198">
        <v>0</v>
      </c>
      <c r="CS93" s="197">
        <v>53</v>
      </c>
      <c r="CT93" s="200"/>
      <c r="CU93" s="200"/>
      <c r="CV93" s="200"/>
      <c r="CW93" s="200"/>
      <c r="CX93" s="200">
        <v>457</v>
      </c>
      <c r="CY93" s="200"/>
      <c r="CZ93" s="200"/>
      <c r="DA93" s="200"/>
      <c r="DB93" s="200">
        <v>22</v>
      </c>
      <c r="DC93" s="200"/>
      <c r="DD93" s="200">
        <v>457</v>
      </c>
      <c r="DE93" s="200">
        <v>22</v>
      </c>
      <c r="DF93" s="200">
        <v>1</v>
      </c>
      <c r="DG93" s="200">
        <v>1</v>
      </c>
      <c r="DH93" s="201">
        <v>9300.67367830424</v>
      </c>
      <c r="DI93" s="201">
        <v>13217.79165644172</v>
      </c>
      <c r="DJ93" s="202">
        <v>22518.46533474596</v>
      </c>
      <c r="DK93" s="200">
        <v>1</v>
      </c>
      <c r="DL93" s="200">
        <v>1</v>
      </c>
      <c r="DM93" s="200" t="s">
        <v>1194</v>
      </c>
      <c r="DN93" s="200">
        <v>1</v>
      </c>
      <c r="DO93" s="425">
        <f t="shared" si="38"/>
        <v>21</v>
      </c>
      <c r="DP93" s="425">
        <f t="shared" si="39"/>
        <v>2</v>
      </c>
      <c r="DQ93" s="426">
        <f>(BA93+DO93*Foglio1!$L$20+superiore!DP93*Foglio1!$I$20)*(1-Foglio1!$L$28)</f>
        <v>19157.089721528042</v>
      </c>
    </row>
    <row r="94" spans="1:121" ht="27.75" customHeight="1">
      <c r="A94" s="416">
        <v>87</v>
      </c>
      <c r="B94" s="417" t="str">
        <f t="shared" si="42"/>
        <v>TA</v>
      </c>
      <c r="C94" s="417" t="s">
        <v>284</v>
      </c>
      <c r="D94" s="418" t="s">
        <v>458</v>
      </c>
      <c r="E94" s="419" t="s">
        <v>817</v>
      </c>
      <c r="F94" s="417" t="s">
        <v>333</v>
      </c>
      <c r="G94" s="190">
        <v>22</v>
      </c>
      <c r="H94" s="190">
        <v>436</v>
      </c>
      <c r="I94" s="190">
        <v>41</v>
      </c>
      <c r="J94" s="190">
        <v>4</v>
      </c>
      <c r="K94" s="190">
        <v>45</v>
      </c>
      <c r="L94" s="190">
        <v>48</v>
      </c>
      <c r="M94" s="190">
        <v>22</v>
      </c>
      <c r="N94" s="190">
        <v>432</v>
      </c>
      <c r="O94" s="190">
        <v>58</v>
      </c>
      <c r="P94" s="190">
        <v>4</v>
      </c>
      <c r="Q94" s="190">
        <v>62</v>
      </c>
      <c r="R94" s="190">
        <v>49</v>
      </c>
      <c r="S94" s="190">
        <v>10</v>
      </c>
      <c r="T94" s="190">
        <v>10</v>
      </c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>
        <f t="shared" si="30"/>
        <v>22</v>
      </c>
      <c r="AJ94" s="190">
        <f t="shared" si="31"/>
        <v>432</v>
      </c>
      <c r="AK94" s="190">
        <f t="shared" si="32"/>
        <v>72</v>
      </c>
      <c r="AL94" s="190">
        <f t="shared" si="33"/>
        <v>49</v>
      </c>
      <c r="AM94" s="5">
        <f t="shared" si="34"/>
        <v>1</v>
      </c>
      <c r="AN94" s="422" t="s">
        <v>458</v>
      </c>
      <c r="AO94" s="448" t="s">
        <v>1129</v>
      </c>
      <c r="AP94" s="422" t="s">
        <v>975</v>
      </c>
      <c r="AQ94" s="210">
        <v>27707.69713237928</v>
      </c>
      <c r="AR94" s="423">
        <v>383</v>
      </c>
      <c r="AS94" s="423">
        <v>19</v>
      </c>
      <c r="AT94" s="390">
        <v>336</v>
      </c>
      <c r="AU94" s="390">
        <v>16</v>
      </c>
      <c r="AV94" s="424">
        <v>47</v>
      </c>
      <c r="AW94" s="424">
        <v>3</v>
      </c>
      <c r="AX94" s="424">
        <f t="shared" si="35"/>
        <v>49</v>
      </c>
      <c r="AY94" s="424">
        <f t="shared" si="36"/>
        <v>3</v>
      </c>
      <c r="AZ94" s="210">
        <v>28963.750292158147</v>
      </c>
      <c r="BA94" s="210">
        <v>23116.3951104388</v>
      </c>
      <c r="BB94" s="190"/>
      <c r="BC94" s="190"/>
      <c r="BD94" s="190">
        <f t="shared" si="37"/>
        <v>1</v>
      </c>
      <c r="BE94" s="192" t="s">
        <v>975</v>
      </c>
      <c r="BF94" s="192" t="s">
        <v>975</v>
      </c>
      <c r="BG94" s="192" t="s">
        <v>1404</v>
      </c>
      <c r="BH94" s="192" t="s">
        <v>458</v>
      </c>
      <c r="BI94" s="192" t="s">
        <v>2</v>
      </c>
      <c r="BJ94" s="193">
        <v>0</v>
      </c>
      <c r="BK94" s="193">
        <v>0</v>
      </c>
      <c r="BL94" s="193">
        <v>0</v>
      </c>
      <c r="BM94" s="193">
        <v>0</v>
      </c>
      <c r="BN94" s="193">
        <v>0</v>
      </c>
      <c r="BO94" s="193">
        <v>0</v>
      </c>
      <c r="BP94" s="194">
        <v>0</v>
      </c>
      <c r="BQ94" s="194">
        <v>0</v>
      </c>
      <c r="BR94" s="194">
        <v>0</v>
      </c>
      <c r="BS94" s="194">
        <v>0</v>
      </c>
      <c r="BT94" s="194">
        <v>0</v>
      </c>
      <c r="BU94" s="194">
        <v>0</v>
      </c>
      <c r="BV94" s="194">
        <v>0</v>
      </c>
      <c r="BW94" s="194">
        <v>0</v>
      </c>
      <c r="BX94" s="195">
        <v>0</v>
      </c>
      <c r="BY94" s="195">
        <v>0</v>
      </c>
      <c r="BZ94" s="195">
        <v>0</v>
      </c>
      <c r="CA94" s="195">
        <v>0</v>
      </c>
      <c r="CB94" s="195">
        <v>0</v>
      </c>
      <c r="CC94" s="195">
        <v>0</v>
      </c>
      <c r="CD94" s="195">
        <v>0</v>
      </c>
      <c r="CE94" s="195">
        <v>0</v>
      </c>
      <c r="CF94" s="196">
        <v>447</v>
      </c>
      <c r="CG94" s="196">
        <v>7</v>
      </c>
      <c r="CH94" s="196">
        <v>22</v>
      </c>
      <c r="CI94" s="196">
        <v>48</v>
      </c>
      <c r="CJ94" s="196">
        <v>3</v>
      </c>
      <c r="CK94" s="196">
        <v>51</v>
      </c>
      <c r="CL94" s="197">
        <v>447</v>
      </c>
      <c r="CM94" s="197">
        <v>7</v>
      </c>
      <c r="CN94" s="197">
        <v>22</v>
      </c>
      <c r="CO94" s="198">
        <v>48</v>
      </c>
      <c r="CP94" s="198">
        <v>3</v>
      </c>
      <c r="CQ94" s="198">
        <v>0</v>
      </c>
      <c r="CR94" s="198">
        <v>0</v>
      </c>
      <c r="CS94" s="197">
        <v>51</v>
      </c>
      <c r="CT94" s="200"/>
      <c r="CU94" s="200"/>
      <c r="CV94" s="200"/>
      <c r="CW94" s="200"/>
      <c r="CX94" s="200"/>
      <c r="CY94" s="200">
        <v>447</v>
      </c>
      <c r="CZ94" s="200"/>
      <c r="DA94" s="200"/>
      <c r="DB94" s="200"/>
      <c r="DC94" s="200">
        <v>22</v>
      </c>
      <c r="DD94" s="200">
        <v>447</v>
      </c>
      <c r="DE94" s="200">
        <v>22</v>
      </c>
      <c r="DF94" s="200">
        <v>1</v>
      </c>
      <c r="DG94" s="200">
        <v>1</v>
      </c>
      <c r="DH94" s="201">
        <v>6560.236882466282</v>
      </c>
      <c r="DI94" s="201">
        <v>10401.034675862069</v>
      </c>
      <c r="DJ94" s="202">
        <v>16961.27155832835</v>
      </c>
      <c r="DK94" s="200">
        <v>1</v>
      </c>
      <c r="DL94" s="200">
        <v>1</v>
      </c>
      <c r="DM94" s="200">
        <v>1</v>
      </c>
      <c r="DN94" s="200" t="s">
        <v>1194</v>
      </c>
      <c r="DO94" s="425">
        <f t="shared" si="38"/>
        <v>15</v>
      </c>
      <c r="DP94" s="425">
        <f t="shared" si="39"/>
        <v>0</v>
      </c>
      <c r="DQ94" s="426">
        <f>(BA94+DO94*Foglio1!$L$20+superiore!DP94*Foglio1!$I$20)*(1-Foglio1!$L$28)</f>
        <v>17625.120939521683</v>
      </c>
    </row>
    <row r="95" spans="1:121" ht="30" customHeight="1">
      <c r="A95" s="416">
        <v>88</v>
      </c>
      <c r="B95" s="417" t="str">
        <f t="shared" si="42"/>
        <v>TD</v>
      </c>
      <c r="C95" s="417" t="s">
        <v>284</v>
      </c>
      <c r="D95" s="418" t="s">
        <v>459</v>
      </c>
      <c r="E95" s="419" t="s">
        <v>818</v>
      </c>
      <c r="F95" s="417" t="s">
        <v>333</v>
      </c>
      <c r="G95" s="190">
        <v>27</v>
      </c>
      <c r="H95" s="190">
        <v>563</v>
      </c>
      <c r="I95" s="190">
        <v>52</v>
      </c>
      <c r="J95" s="190"/>
      <c r="K95" s="190">
        <v>52</v>
      </c>
      <c r="L95" s="190">
        <v>20</v>
      </c>
      <c r="M95" s="190">
        <v>27</v>
      </c>
      <c r="N95" s="190">
        <v>555</v>
      </c>
      <c r="O95" s="190">
        <v>66</v>
      </c>
      <c r="P95" s="190"/>
      <c r="Q95" s="190">
        <v>66</v>
      </c>
      <c r="R95" s="190">
        <v>20</v>
      </c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>
        <f t="shared" si="30"/>
        <v>27</v>
      </c>
      <c r="AJ95" s="190">
        <f t="shared" si="31"/>
        <v>555</v>
      </c>
      <c r="AK95" s="190">
        <f t="shared" si="32"/>
        <v>66</v>
      </c>
      <c r="AL95" s="190">
        <f t="shared" si="33"/>
        <v>20</v>
      </c>
      <c r="AM95" s="5">
        <f t="shared" si="34"/>
        <v>1</v>
      </c>
      <c r="AN95" s="422" t="s">
        <v>459</v>
      </c>
      <c r="AO95" s="448" t="s">
        <v>1130</v>
      </c>
      <c r="AP95" s="422" t="s">
        <v>975</v>
      </c>
      <c r="AQ95" s="210">
        <v>31957.95513304186</v>
      </c>
      <c r="AR95" s="423">
        <v>567</v>
      </c>
      <c r="AS95" s="423">
        <v>27</v>
      </c>
      <c r="AT95" s="390">
        <v>549</v>
      </c>
      <c r="AU95" s="390">
        <v>25</v>
      </c>
      <c r="AV95" s="424">
        <v>18</v>
      </c>
      <c r="AW95" s="424">
        <v>2</v>
      </c>
      <c r="AX95" s="424">
        <f t="shared" si="35"/>
        <v>-12</v>
      </c>
      <c r="AY95" s="424">
        <f t="shared" si="36"/>
        <v>0</v>
      </c>
      <c r="AZ95" s="210">
        <v>32490.414926585014</v>
      </c>
      <c r="BA95" s="210">
        <v>23970.65399103282</v>
      </c>
      <c r="BB95" s="190"/>
      <c r="BC95" s="190"/>
      <c r="BD95" s="190">
        <f t="shared" si="37"/>
        <v>1</v>
      </c>
      <c r="BE95" s="192" t="s">
        <v>975</v>
      </c>
      <c r="BF95" s="192" t="s">
        <v>975</v>
      </c>
      <c r="BG95" s="192" t="s">
        <v>1205</v>
      </c>
      <c r="BH95" s="192" t="s">
        <v>459</v>
      </c>
      <c r="BI95" s="192" t="s">
        <v>3</v>
      </c>
      <c r="BJ95" s="193">
        <v>0</v>
      </c>
      <c r="BK95" s="193">
        <v>0</v>
      </c>
      <c r="BL95" s="193">
        <v>0</v>
      </c>
      <c r="BM95" s="193">
        <v>0</v>
      </c>
      <c r="BN95" s="193">
        <v>0</v>
      </c>
      <c r="BO95" s="193">
        <v>0</v>
      </c>
      <c r="BP95" s="194">
        <v>0</v>
      </c>
      <c r="BQ95" s="194">
        <v>0</v>
      </c>
      <c r="BR95" s="194">
        <v>0</v>
      </c>
      <c r="BS95" s="194">
        <v>0</v>
      </c>
      <c r="BT95" s="194">
        <v>0</v>
      </c>
      <c r="BU95" s="194">
        <v>0</v>
      </c>
      <c r="BV95" s="194">
        <v>0</v>
      </c>
      <c r="BW95" s="194">
        <v>0</v>
      </c>
      <c r="BX95" s="195">
        <v>0</v>
      </c>
      <c r="BY95" s="195">
        <v>0</v>
      </c>
      <c r="BZ95" s="195">
        <v>0</v>
      </c>
      <c r="CA95" s="195">
        <v>0</v>
      </c>
      <c r="CB95" s="195">
        <v>0</v>
      </c>
      <c r="CC95" s="195">
        <v>0</v>
      </c>
      <c r="CD95" s="195">
        <v>0</v>
      </c>
      <c r="CE95" s="195">
        <v>0</v>
      </c>
      <c r="CF95" s="196">
        <v>566</v>
      </c>
      <c r="CG95" s="196">
        <v>0</v>
      </c>
      <c r="CH95" s="196">
        <v>25</v>
      </c>
      <c r="CI95" s="196">
        <v>52</v>
      </c>
      <c r="CJ95" s="196">
        <v>0</v>
      </c>
      <c r="CK95" s="196">
        <v>52</v>
      </c>
      <c r="CL95" s="197">
        <v>566</v>
      </c>
      <c r="CM95" s="197">
        <v>0</v>
      </c>
      <c r="CN95" s="197">
        <v>25</v>
      </c>
      <c r="CO95" s="198">
        <v>52</v>
      </c>
      <c r="CP95" s="198">
        <v>0</v>
      </c>
      <c r="CQ95" s="198">
        <v>0</v>
      </c>
      <c r="CR95" s="198">
        <v>0</v>
      </c>
      <c r="CS95" s="197">
        <v>52</v>
      </c>
      <c r="CT95" s="200"/>
      <c r="CU95" s="200"/>
      <c r="CV95" s="200"/>
      <c r="CW95" s="200"/>
      <c r="CX95" s="200"/>
      <c r="CY95" s="200">
        <v>566</v>
      </c>
      <c r="CZ95" s="200"/>
      <c r="DA95" s="200"/>
      <c r="DB95" s="200"/>
      <c r="DC95" s="200">
        <v>25</v>
      </c>
      <c r="DD95" s="200">
        <v>566</v>
      </c>
      <c r="DE95" s="200">
        <v>25</v>
      </c>
      <c r="DF95" s="200">
        <v>1</v>
      </c>
      <c r="DG95" s="200">
        <v>1</v>
      </c>
      <c r="DH95" s="201">
        <v>8306.698155427104</v>
      </c>
      <c r="DI95" s="201">
        <v>11819.357586206897</v>
      </c>
      <c r="DJ95" s="202">
        <v>20126.055741634</v>
      </c>
      <c r="DK95" s="200">
        <v>1</v>
      </c>
      <c r="DL95" s="200">
        <v>1</v>
      </c>
      <c r="DM95" s="200">
        <v>1</v>
      </c>
      <c r="DN95" s="200" t="s">
        <v>1194</v>
      </c>
      <c r="DO95" s="425">
        <f t="shared" si="38"/>
        <v>11</v>
      </c>
      <c r="DP95" s="425">
        <f t="shared" si="39"/>
        <v>-2</v>
      </c>
      <c r="DQ95" s="426">
        <f>(BA95+DO95*Foglio1!$L$20+superiore!DP95*Foglio1!$I$20)*(1-Foglio1!$L$28)</f>
        <v>17686.259141954684</v>
      </c>
    </row>
    <row r="96" spans="1:121" ht="24.75" customHeight="1">
      <c r="A96" s="416">
        <v>89</v>
      </c>
      <c r="B96" s="417" t="str">
        <f t="shared" si="42"/>
        <v>TL</v>
      </c>
      <c r="C96" s="417" t="s">
        <v>284</v>
      </c>
      <c r="D96" s="418" t="s">
        <v>460</v>
      </c>
      <c r="E96" s="419" t="s">
        <v>819</v>
      </c>
      <c r="F96" s="417" t="s">
        <v>333</v>
      </c>
      <c r="G96" s="190">
        <v>29</v>
      </c>
      <c r="H96" s="190">
        <v>654</v>
      </c>
      <c r="I96" s="190">
        <v>49</v>
      </c>
      <c r="J96" s="190"/>
      <c r="K96" s="190">
        <v>49</v>
      </c>
      <c r="L96" s="190">
        <v>20</v>
      </c>
      <c r="M96" s="190">
        <v>30</v>
      </c>
      <c r="N96" s="190">
        <v>690</v>
      </c>
      <c r="O96" s="190">
        <v>63</v>
      </c>
      <c r="P96" s="190"/>
      <c r="Q96" s="190">
        <v>63</v>
      </c>
      <c r="R96" s="190">
        <v>21</v>
      </c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>
        <f t="shared" si="30"/>
        <v>30</v>
      </c>
      <c r="AJ96" s="190">
        <f t="shared" si="31"/>
        <v>690</v>
      </c>
      <c r="AK96" s="190">
        <f t="shared" si="32"/>
        <v>63</v>
      </c>
      <c r="AL96" s="190">
        <f t="shared" si="33"/>
        <v>21</v>
      </c>
      <c r="AM96" s="5">
        <f t="shared" si="34"/>
        <v>1</v>
      </c>
      <c r="AN96" s="422" t="s">
        <v>460</v>
      </c>
      <c r="AO96" s="448" t="s">
        <v>1133</v>
      </c>
      <c r="AP96" s="422" t="s">
        <v>975</v>
      </c>
      <c r="AQ96" s="210">
        <v>35346.82255791518</v>
      </c>
      <c r="AR96" s="423">
        <v>583</v>
      </c>
      <c r="AS96" s="423">
        <v>26</v>
      </c>
      <c r="AT96" s="390">
        <v>542</v>
      </c>
      <c r="AU96" s="390">
        <v>26</v>
      </c>
      <c r="AV96" s="424">
        <v>41</v>
      </c>
      <c r="AW96" s="424">
        <v>0</v>
      </c>
      <c r="AX96" s="424">
        <f t="shared" si="35"/>
        <v>107</v>
      </c>
      <c r="AY96" s="424">
        <f t="shared" si="36"/>
        <v>4</v>
      </c>
      <c r="AZ96" s="210">
        <v>35403.928292157274</v>
      </c>
      <c r="BA96" s="210">
        <v>28903.75694940633</v>
      </c>
      <c r="BB96" s="190"/>
      <c r="BC96" s="190"/>
      <c r="BD96" s="190">
        <f t="shared" si="37"/>
        <v>1</v>
      </c>
      <c r="BE96" s="192" t="s">
        <v>975</v>
      </c>
      <c r="BF96" s="192" t="s">
        <v>975</v>
      </c>
      <c r="BG96" s="192" t="s">
        <v>1436</v>
      </c>
      <c r="BH96" s="192" t="s">
        <v>460</v>
      </c>
      <c r="BI96" s="192" t="s">
        <v>4</v>
      </c>
      <c r="BJ96" s="193">
        <v>0</v>
      </c>
      <c r="BK96" s="193">
        <v>0</v>
      </c>
      <c r="BL96" s="193">
        <v>0</v>
      </c>
      <c r="BM96" s="193">
        <v>0</v>
      </c>
      <c r="BN96" s="193">
        <v>0</v>
      </c>
      <c r="BO96" s="193">
        <v>0</v>
      </c>
      <c r="BP96" s="194">
        <v>0</v>
      </c>
      <c r="BQ96" s="194">
        <v>0</v>
      </c>
      <c r="BR96" s="194">
        <v>0</v>
      </c>
      <c r="BS96" s="194">
        <v>0</v>
      </c>
      <c r="BT96" s="194">
        <v>0</v>
      </c>
      <c r="BU96" s="194">
        <v>0</v>
      </c>
      <c r="BV96" s="194">
        <v>0</v>
      </c>
      <c r="BW96" s="194">
        <v>0</v>
      </c>
      <c r="BX96" s="195">
        <v>0</v>
      </c>
      <c r="BY96" s="195">
        <v>0</v>
      </c>
      <c r="BZ96" s="195">
        <v>0</v>
      </c>
      <c r="CA96" s="195">
        <v>0</v>
      </c>
      <c r="CB96" s="195">
        <v>0</v>
      </c>
      <c r="CC96" s="195">
        <v>0</v>
      </c>
      <c r="CD96" s="195">
        <v>0</v>
      </c>
      <c r="CE96" s="195">
        <v>0</v>
      </c>
      <c r="CF96" s="196">
        <v>747</v>
      </c>
      <c r="CG96" s="196">
        <v>0</v>
      </c>
      <c r="CH96" s="196">
        <v>32</v>
      </c>
      <c r="CI96" s="196">
        <v>56</v>
      </c>
      <c r="CJ96" s="196">
        <v>0</v>
      </c>
      <c r="CK96" s="196">
        <v>56</v>
      </c>
      <c r="CL96" s="197">
        <v>747</v>
      </c>
      <c r="CM96" s="197">
        <v>0</v>
      </c>
      <c r="CN96" s="197">
        <v>32</v>
      </c>
      <c r="CO96" s="198">
        <v>56</v>
      </c>
      <c r="CP96" s="198">
        <v>0</v>
      </c>
      <c r="CQ96" s="198">
        <v>0</v>
      </c>
      <c r="CR96" s="198">
        <v>0</v>
      </c>
      <c r="CS96" s="197">
        <v>56</v>
      </c>
      <c r="CT96" s="200"/>
      <c r="CU96" s="200"/>
      <c r="CV96" s="200"/>
      <c r="CW96" s="200"/>
      <c r="CX96" s="200"/>
      <c r="CY96" s="200">
        <v>747</v>
      </c>
      <c r="CZ96" s="200"/>
      <c r="DA96" s="200"/>
      <c r="DB96" s="200"/>
      <c r="DC96" s="200">
        <v>32</v>
      </c>
      <c r="DD96" s="200">
        <v>747</v>
      </c>
      <c r="DE96" s="200">
        <v>32</v>
      </c>
      <c r="DF96" s="200">
        <v>1</v>
      </c>
      <c r="DG96" s="200">
        <v>1</v>
      </c>
      <c r="DH96" s="201">
        <v>10963.080427745666</v>
      </c>
      <c r="DI96" s="201">
        <v>15128.777710344828</v>
      </c>
      <c r="DJ96" s="202">
        <v>26091.858138090494</v>
      </c>
      <c r="DK96" s="200">
        <v>1</v>
      </c>
      <c r="DL96" s="200">
        <v>1</v>
      </c>
      <c r="DM96" s="200">
        <v>1</v>
      </c>
      <c r="DN96" s="200" t="s">
        <v>1194</v>
      </c>
      <c r="DO96" s="425">
        <f t="shared" si="38"/>
        <v>57</v>
      </c>
      <c r="DP96" s="425">
        <f t="shared" si="39"/>
        <v>2</v>
      </c>
      <c r="DQ96" s="426">
        <f>(BA96+DO96*Foglio1!$L$20+superiore!DP96*Foglio1!$I$20)*(1-Foglio1!$L$28)</f>
        <v>22918.2352599382</v>
      </c>
    </row>
    <row r="97" spans="1:121" ht="24.75" customHeight="1">
      <c r="A97" s="416">
        <v>90</v>
      </c>
      <c r="B97" s="417" t="str">
        <f aca="true" t="shared" si="46" ref="B97:B102">MID(D97,3,2)</f>
        <v>IS</v>
      </c>
      <c r="C97" s="417" t="s">
        <v>284</v>
      </c>
      <c r="D97" s="418" t="s">
        <v>461</v>
      </c>
      <c r="E97" s="419" t="s">
        <v>462</v>
      </c>
      <c r="F97" s="417" t="s">
        <v>353</v>
      </c>
      <c r="G97" s="190">
        <v>23</v>
      </c>
      <c r="H97" s="190">
        <v>446</v>
      </c>
      <c r="I97" s="190">
        <v>40</v>
      </c>
      <c r="J97" s="190">
        <v>2</v>
      </c>
      <c r="K97" s="190">
        <v>42</v>
      </c>
      <c r="L97" s="190">
        <v>18</v>
      </c>
      <c r="M97" s="190">
        <v>23</v>
      </c>
      <c r="N97" s="190">
        <v>436</v>
      </c>
      <c r="O97" s="190">
        <v>56</v>
      </c>
      <c r="P97" s="190">
        <v>3</v>
      </c>
      <c r="Q97" s="190">
        <v>59</v>
      </c>
      <c r="R97" s="190">
        <v>19</v>
      </c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>
        <f t="shared" si="30"/>
        <v>23</v>
      </c>
      <c r="AJ97" s="190">
        <f t="shared" si="31"/>
        <v>436</v>
      </c>
      <c r="AK97" s="190">
        <f t="shared" si="32"/>
        <v>59</v>
      </c>
      <c r="AL97" s="190">
        <f t="shared" si="33"/>
        <v>19</v>
      </c>
      <c r="AM97" s="5">
        <f t="shared" si="34"/>
        <v>1</v>
      </c>
      <c r="AN97" s="422" t="s">
        <v>461</v>
      </c>
      <c r="AO97" s="448" t="s">
        <v>1112</v>
      </c>
      <c r="AP97" s="422" t="s">
        <v>988</v>
      </c>
      <c r="AQ97" s="210">
        <v>15701.838169923016</v>
      </c>
      <c r="AR97" s="423">
        <v>423</v>
      </c>
      <c r="AS97" s="423">
        <v>23</v>
      </c>
      <c r="AT97" s="390">
        <v>436</v>
      </c>
      <c r="AU97" s="390">
        <v>23</v>
      </c>
      <c r="AV97" s="424">
        <v>-13</v>
      </c>
      <c r="AW97" s="424">
        <v>0</v>
      </c>
      <c r="AX97" s="424">
        <f t="shared" si="35"/>
        <v>13</v>
      </c>
      <c r="AY97" s="424">
        <f t="shared" si="36"/>
        <v>0</v>
      </c>
      <c r="AZ97" s="210">
        <v>15375.290796763271</v>
      </c>
      <c r="BA97" s="210">
        <v>11552.742515347798</v>
      </c>
      <c r="BB97" s="190"/>
      <c r="BC97" s="190"/>
      <c r="BD97" s="190">
        <f t="shared" si="37"/>
        <v>1</v>
      </c>
      <c r="BE97" s="192" t="s">
        <v>975</v>
      </c>
      <c r="BF97" s="192" t="s">
        <v>988</v>
      </c>
      <c r="BG97" s="192" t="s">
        <v>440</v>
      </c>
      <c r="BH97" s="192" t="s">
        <v>461</v>
      </c>
      <c r="BI97" s="192" t="s">
        <v>5</v>
      </c>
      <c r="BJ97" s="193">
        <v>0</v>
      </c>
      <c r="BK97" s="193">
        <v>0</v>
      </c>
      <c r="BL97" s="193">
        <v>0</v>
      </c>
      <c r="BM97" s="193">
        <v>0</v>
      </c>
      <c r="BN97" s="193">
        <v>0</v>
      </c>
      <c r="BO97" s="193">
        <v>0</v>
      </c>
      <c r="BP97" s="194">
        <v>0</v>
      </c>
      <c r="BQ97" s="194">
        <v>0</v>
      </c>
      <c r="BR97" s="194">
        <v>0</v>
      </c>
      <c r="BS97" s="194">
        <v>0</v>
      </c>
      <c r="BT97" s="194">
        <v>0</v>
      </c>
      <c r="BU97" s="194">
        <v>0</v>
      </c>
      <c r="BV97" s="194">
        <v>0</v>
      </c>
      <c r="BW97" s="194">
        <v>0</v>
      </c>
      <c r="BX97" s="195">
        <v>0</v>
      </c>
      <c r="BY97" s="195">
        <v>0</v>
      </c>
      <c r="BZ97" s="195">
        <v>0</v>
      </c>
      <c r="CA97" s="195">
        <v>0</v>
      </c>
      <c r="CB97" s="195">
        <v>0</v>
      </c>
      <c r="CC97" s="195">
        <v>0</v>
      </c>
      <c r="CD97" s="195">
        <v>0</v>
      </c>
      <c r="CE97" s="195">
        <v>0</v>
      </c>
      <c r="CF97" s="196">
        <v>442</v>
      </c>
      <c r="CG97" s="196">
        <v>6</v>
      </c>
      <c r="CH97" s="196">
        <v>23</v>
      </c>
      <c r="CI97" s="196">
        <v>39</v>
      </c>
      <c r="CJ97" s="196">
        <v>3</v>
      </c>
      <c r="CK97" s="196">
        <v>42</v>
      </c>
      <c r="CL97" s="197">
        <v>442</v>
      </c>
      <c r="CM97" s="197">
        <v>6</v>
      </c>
      <c r="CN97" s="197">
        <v>23</v>
      </c>
      <c r="CO97" s="198">
        <v>39</v>
      </c>
      <c r="CP97" s="198">
        <v>3</v>
      </c>
      <c r="CQ97" s="198">
        <v>0</v>
      </c>
      <c r="CR97" s="198">
        <v>0</v>
      </c>
      <c r="CS97" s="197">
        <v>42</v>
      </c>
      <c r="CT97" s="200"/>
      <c r="CU97" s="200"/>
      <c r="CV97" s="200">
        <v>337</v>
      </c>
      <c r="CW97" s="200">
        <v>105</v>
      </c>
      <c r="CX97" s="200"/>
      <c r="CY97" s="200"/>
      <c r="CZ97" s="200">
        <v>18</v>
      </c>
      <c r="DA97" s="200">
        <v>5</v>
      </c>
      <c r="DB97" s="200"/>
      <c r="DC97" s="200"/>
      <c r="DD97" s="200">
        <v>442</v>
      </c>
      <c r="DE97" s="200">
        <v>23</v>
      </c>
      <c r="DF97" s="200">
        <v>1</v>
      </c>
      <c r="DG97" s="200">
        <v>1</v>
      </c>
      <c r="DH97" s="201">
        <v>3244.7133161420034</v>
      </c>
      <c r="DI97" s="201">
        <v>5295.742077185452</v>
      </c>
      <c r="DJ97" s="202">
        <v>8540.455393327455</v>
      </c>
      <c r="DK97" s="200" t="s">
        <v>1194</v>
      </c>
      <c r="DL97" s="200" t="s">
        <v>1194</v>
      </c>
      <c r="DM97" s="200">
        <v>1</v>
      </c>
      <c r="DN97" s="200">
        <v>1</v>
      </c>
      <c r="DO97" s="425">
        <f t="shared" si="38"/>
        <v>6</v>
      </c>
      <c r="DP97" s="425">
        <f t="shared" si="39"/>
        <v>0</v>
      </c>
      <c r="DQ97" s="426">
        <f>(BA97+DO97*Foglio1!$L$20+superiore!DP97*Foglio1!$I$20)*(1-Foglio1!$L$28)</f>
        <v>8795.504848475652</v>
      </c>
    </row>
    <row r="98" spans="1:121" ht="30" customHeight="1">
      <c r="A98" s="416">
        <v>91</v>
      </c>
      <c r="B98" s="417" t="str">
        <f t="shared" si="46"/>
        <v>IS</v>
      </c>
      <c r="C98" s="417" t="s">
        <v>284</v>
      </c>
      <c r="D98" s="418" t="s">
        <v>463</v>
      </c>
      <c r="E98" s="419" t="s">
        <v>820</v>
      </c>
      <c r="F98" s="417" t="s">
        <v>358</v>
      </c>
      <c r="G98" s="190">
        <v>24</v>
      </c>
      <c r="H98" s="190">
        <v>434</v>
      </c>
      <c r="I98" s="190">
        <v>40</v>
      </c>
      <c r="J98" s="190"/>
      <c r="K98" s="190">
        <v>40</v>
      </c>
      <c r="L98" s="190">
        <v>23</v>
      </c>
      <c r="M98" s="190">
        <v>25</v>
      </c>
      <c r="N98" s="190">
        <v>431</v>
      </c>
      <c r="O98" s="190">
        <v>64</v>
      </c>
      <c r="P98" s="190">
        <v>4</v>
      </c>
      <c r="Q98" s="190">
        <v>68</v>
      </c>
      <c r="R98" s="190">
        <v>23</v>
      </c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>
        <f t="shared" si="30"/>
        <v>25</v>
      </c>
      <c r="AJ98" s="190">
        <f t="shared" si="31"/>
        <v>431</v>
      </c>
      <c r="AK98" s="190">
        <f t="shared" si="32"/>
        <v>68</v>
      </c>
      <c r="AL98" s="190">
        <f t="shared" si="33"/>
        <v>23</v>
      </c>
      <c r="AM98" s="5">
        <f t="shared" si="34"/>
        <v>1</v>
      </c>
      <c r="AN98" s="422" t="s">
        <v>463</v>
      </c>
      <c r="AO98" s="448" t="s">
        <v>1117</v>
      </c>
      <c r="AP98" s="422" t="s">
        <v>1015</v>
      </c>
      <c r="AQ98" s="210">
        <v>30305.9242306768</v>
      </c>
      <c r="AR98" s="423">
        <v>418</v>
      </c>
      <c r="AS98" s="423">
        <v>24</v>
      </c>
      <c r="AT98" s="390">
        <v>439</v>
      </c>
      <c r="AU98" s="390">
        <v>26</v>
      </c>
      <c r="AV98" s="424">
        <v>-21</v>
      </c>
      <c r="AW98" s="424">
        <v>-2</v>
      </c>
      <c r="AX98" s="424">
        <f t="shared" si="35"/>
        <v>13</v>
      </c>
      <c r="AY98" s="424">
        <f t="shared" si="36"/>
        <v>1</v>
      </c>
      <c r="AZ98" s="210">
        <v>29025.959329902525</v>
      </c>
      <c r="BA98" s="210">
        <v>22040.006650874522</v>
      </c>
      <c r="BB98" s="190"/>
      <c r="BC98" s="190"/>
      <c r="BD98" s="190">
        <f t="shared" si="37"/>
        <v>1</v>
      </c>
      <c r="BE98" s="192" t="s">
        <v>975</v>
      </c>
      <c r="BF98" s="192" t="s">
        <v>1015</v>
      </c>
      <c r="BG98" s="192" t="s">
        <v>440</v>
      </c>
      <c r="BH98" s="192" t="s">
        <v>463</v>
      </c>
      <c r="BI98" s="192" t="s">
        <v>6</v>
      </c>
      <c r="BJ98" s="193">
        <v>0</v>
      </c>
      <c r="BK98" s="193">
        <v>0</v>
      </c>
      <c r="BL98" s="193">
        <v>0</v>
      </c>
      <c r="BM98" s="193">
        <v>0</v>
      </c>
      <c r="BN98" s="193">
        <v>0</v>
      </c>
      <c r="BO98" s="193">
        <v>0</v>
      </c>
      <c r="BP98" s="194">
        <v>0</v>
      </c>
      <c r="BQ98" s="194">
        <v>0</v>
      </c>
      <c r="BR98" s="194">
        <v>0</v>
      </c>
      <c r="BS98" s="194">
        <v>0</v>
      </c>
      <c r="BT98" s="194">
        <v>0</v>
      </c>
      <c r="BU98" s="194">
        <v>0</v>
      </c>
      <c r="BV98" s="194">
        <v>0</v>
      </c>
      <c r="BW98" s="194">
        <v>0</v>
      </c>
      <c r="BX98" s="195">
        <v>0</v>
      </c>
      <c r="BY98" s="195">
        <v>0</v>
      </c>
      <c r="BZ98" s="195">
        <v>0</v>
      </c>
      <c r="CA98" s="195">
        <v>0</v>
      </c>
      <c r="CB98" s="195">
        <v>0</v>
      </c>
      <c r="CC98" s="195">
        <v>0</v>
      </c>
      <c r="CD98" s="195">
        <v>0</v>
      </c>
      <c r="CE98" s="195">
        <v>0</v>
      </c>
      <c r="CF98" s="196">
        <v>410</v>
      </c>
      <c r="CG98" s="196">
        <v>7</v>
      </c>
      <c r="CH98" s="196">
        <v>20</v>
      </c>
      <c r="CI98" s="196">
        <v>38</v>
      </c>
      <c r="CJ98" s="196">
        <v>4</v>
      </c>
      <c r="CK98" s="196">
        <v>42</v>
      </c>
      <c r="CL98" s="197">
        <v>410</v>
      </c>
      <c r="CM98" s="197">
        <v>7</v>
      </c>
      <c r="CN98" s="197">
        <v>20</v>
      </c>
      <c r="CO98" s="198">
        <v>38</v>
      </c>
      <c r="CP98" s="198">
        <v>4</v>
      </c>
      <c r="CQ98" s="198">
        <v>0</v>
      </c>
      <c r="CR98" s="198">
        <v>0</v>
      </c>
      <c r="CS98" s="197">
        <v>42</v>
      </c>
      <c r="CT98" s="200"/>
      <c r="CU98" s="200"/>
      <c r="CV98" s="200"/>
      <c r="CW98" s="200">
        <v>167</v>
      </c>
      <c r="CX98" s="200"/>
      <c r="CY98" s="200">
        <v>243</v>
      </c>
      <c r="CZ98" s="200"/>
      <c r="DA98" s="200">
        <v>7</v>
      </c>
      <c r="DB98" s="200"/>
      <c r="DC98" s="200">
        <v>13</v>
      </c>
      <c r="DD98" s="200">
        <v>410</v>
      </c>
      <c r="DE98" s="200">
        <v>20</v>
      </c>
      <c r="DF98" s="200">
        <v>1</v>
      </c>
      <c r="DG98" s="200">
        <v>1</v>
      </c>
      <c r="DH98" s="201">
        <v>5806.421606957199</v>
      </c>
      <c r="DI98" s="201">
        <v>8972.963841734803</v>
      </c>
      <c r="DJ98" s="202">
        <v>14779.385448692003</v>
      </c>
      <c r="DK98" s="200">
        <v>1</v>
      </c>
      <c r="DL98" s="200" t="s">
        <v>1194</v>
      </c>
      <c r="DM98" s="200">
        <v>1</v>
      </c>
      <c r="DN98" s="200" t="s">
        <v>1194</v>
      </c>
      <c r="DO98" s="425">
        <f t="shared" si="38"/>
        <v>-21</v>
      </c>
      <c r="DP98" s="425">
        <f t="shared" si="39"/>
        <v>-5</v>
      </c>
      <c r="DQ98" s="426">
        <f>(BA98+DO98*Foglio1!$L$20+superiore!DP98*Foglio1!$I$20)*(1-Foglio1!$L$28)</f>
        <v>15122.841642659232</v>
      </c>
    </row>
    <row r="99" spans="1:121" ht="24.75" customHeight="1">
      <c r="A99" s="416">
        <v>92</v>
      </c>
      <c r="B99" s="417" t="str">
        <f t="shared" si="46"/>
        <v>PC</v>
      </c>
      <c r="C99" s="417" t="s">
        <v>284</v>
      </c>
      <c r="D99" s="418" t="s">
        <v>464</v>
      </c>
      <c r="E99" s="419" t="s">
        <v>821</v>
      </c>
      <c r="F99" s="417" t="s">
        <v>360</v>
      </c>
      <c r="G99" s="190">
        <v>26</v>
      </c>
      <c r="H99" s="190">
        <v>515</v>
      </c>
      <c r="I99" s="190">
        <v>44</v>
      </c>
      <c r="J99" s="190">
        <v>2</v>
      </c>
      <c r="K99" s="190">
        <v>46</v>
      </c>
      <c r="L99" s="190">
        <v>14</v>
      </c>
      <c r="M99" s="190">
        <v>26</v>
      </c>
      <c r="N99" s="190">
        <v>505</v>
      </c>
      <c r="O99" s="190">
        <v>63</v>
      </c>
      <c r="P99" s="190">
        <v>2</v>
      </c>
      <c r="Q99" s="190">
        <v>65</v>
      </c>
      <c r="R99" s="190">
        <v>14</v>
      </c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>
        <f t="shared" si="30"/>
        <v>26</v>
      </c>
      <c r="AJ99" s="190">
        <f t="shared" si="31"/>
        <v>505</v>
      </c>
      <c r="AK99" s="190">
        <f t="shared" si="32"/>
        <v>65</v>
      </c>
      <c r="AL99" s="190">
        <f t="shared" si="33"/>
        <v>14</v>
      </c>
      <c r="AM99" s="5">
        <f t="shared" si="34"/>
        <v>1</v>
      </c>
      <c r="AN99" s="422" t="s">
        <v>464</v>
      </c>
      <c r="AO99" s="448" t="s">
        <v>1120</v>
      </c>
      <c r="AP99" s="422" t="s">
        <v>1029</v>
      </c>
      <c r="AQ99" s="210">
        <v>15140.92975335844</v>
      </c>
      <c r="AR99" s="423">
        <v>492</v>
      </c>
      <c r="AS99" s="423">
        <v>27</v>
      </c>
      <c r="AT99" s="390">
        <v>503</v>
      </c>
      <c r="AU99" s="390">
        <v>27</v>
      </c>
      <c r="AV99" s="424">
        <v>-11</v>
      </c>
      <c r="AW99" s="424">
        <v>0</v>
      </c>
      <c r="AX99" s="424">
        <f t="shared" si="35"/>
        <v>13</v>
      </c>
      <c r="AY99" s="424">
        <f t="shared" si="36"/>
        <v>-1</v>
      </c>
      <c r="AZ99" s="210">
        <v>14843.360810285349</v>
      </c>
      <c r="BA99" s="210">
        <v>10798.442756626235</v>
      </c>
      <c r="BB99" s="190"/>
      <c r="BC99" s="190"/>
      <c r="BD99" s="190">
        <f t="shared" si="37"/>
        <v>1</v>
      </c>
      <c r="BE99" s="192" t="s">
        <v>975</v>
      </c>
      <c r="BF99" s="192" t="s">
        <v>1029</v>
      </c>
      <c r="BG99" s="192" t="s">
        <v>1196</v>
      </c>
      <c r="BH99" s="192" t="s">
        <v>464</v>
      </c>
      <c r="BI99" s="192" t="s">
        <v>7</v>
      </c>
      <c r="BJ99" s="193">
        <v>0</v>
      </c>
      <c r="BK99" s="193">
        <v>0</v>
      </c>
      <c r="BL99" s="193">
        <v>0</v>
      </c>
      <c r="BM99" s="193">
        <v>0</v>
      </c>
      <c r="BN99" s="193">
        <v>0</v>
      </c>
      <c r="BO99" s="193">
        <v>0</v>
      </c>
      <c r="BP99" s="194">
        <v>0</v>
      </c>
      <c r="BQ99" s="194">
        <v>0</v>
      </c>
      <c r="BR99" s="194">
        <v>0</v>
      </c>
      <c r="BS99" s="194">
        <v>0</v>
      </c>
      <c r="BT99" s="194">
        <v>0</v>
      </c>
      <c r="BU99" s="194">
        <v>0</v>
      </c>
      <c r="BV99" s="194">
        <v>0</v>
      </c>
      <c r="BW99" s="194">
        <v>0</v>
      </c>
      <c r="BX99" s="195">
        <v>0</v>
      </c>
      <c r="BY99" s="195">
        <v>0</v>
      </c>
      <c r="BZ99" s="195">
        <v>0</v>
      </c>
      <c r="CA99" s="195">
        <v>0</v>
      </c>
      <c r="CB99" s="195">
        <v>0</v>
      </c>
      <c r="CC99" s="195">
        <v>0</v>
      </c>
      <c r="CD99" s="195">
        <v>0</v>
      </c>
      <c r="CE99" s="195">
        <v>0</v>
      </c>
      <c r="CF99" s="196">
        <v>509</v>
      </c>
      <c r="CG99" s="196">
        <v>3</v>
      </c>
      <c r="CH99" s="196">
        <v>26</v>
      </c>
      <c r="CI99" s="196">
        <v>47</v>
      </c>
      <c r="CJ99" s="196">
        <v>2</v>
      </c>
      <c r="CK99" s="196">
        <v>49</v>
      </c>
      <c r="CL99" s="197">
        <v>509</v>
      </c>
      <c r="CM99" s="197">
        <v>3</v>
      </c>
      <c r="CN99" s="197">
        <v>26</v>
      </c>
      <c r="CO99" s="198">
        <v>47</v>
      </c>
      <c r="CP99" s="198">
        <v>2</v>
      </c>
      <c r="CQ99" s="198">
        <v>0</v>
      </c>
      <c r="CR99" s="198">
        <v>0</v>
      </c>
      <c r="CS99" s="197">
        <v>49</v>
      </c>
      <c r="CT99" s="200"/>
      <c r="CU99" s="200"/>
      <c r="CV99" s="200">
        <v>509</v>
      </c>
      <c r="CW99" s="200"/>
      <c r="CX99" s="200"/>
      <c r="CY99" s="200"/>
      <c r="CZ99" s="200">
        <v>26</v>
      </c>
      <c r="DA99" s="200"/>
      <c r="DB99" s="200"/>
      <c r="DC99" s="200"/>
      <c r="DD99" s="200">
        <v>509</v>
      </c>
      <c r="DE99" s="200">
        <v>26</v>
      </c>
      <c r="DF99" s="200">
        <v>1</v>
      </c>
      <c r="DG99" s="200">
        <v>1</v>
      </c>
      <c r="DH99" s="201">
        <v>2773.4544249707897</v>
      </c>
      <c r="DI99" s="201">
        <v>4732.764535315985</v>
      </c>
      <c r="DJ99" s="202">
        <v>7506.218960286775</v>
      </c>
      <c r="DK99" s="200" t="s">
        <v>1194</v>
      </c>
      <c r="DL99" s="200">
        <v>1</v>
      </c>
      <c r="DM99" s="200">
        <v>1</v>
      </c>
      <c r="DN99" s="200">
        <v>1</v>
      </c>
      <c r="DO99" s="425">
        <f t="shared" si="38"/>
        <v>4</v>
      </c>
      <c r="DP99" s="425">
        <f t="shared" si="39"/>
        <v>0</v>
      </c>
      <c r="DQ99" s="426">
        <f>(BA99+DO99*Foglio1!$L$20+superiore!DP99*Foglio1!$I$20)*(1-Foglio1!$L$28)</f>
        <v>8207.37038703873</v>
      </c>
    </row>
    <row r="100" spans="1:121" ht="27.75" customHeight="1">
      <c r="A100" s="416">
        <v>93</v>
      </c>
      <c r="B100" s="417" t="str">
        <f t="shared" si="46"/>
        <v>PS</v>
      </c>
      <c r="C100" s="417" t="s">
        <v>284</v>
      </c>
      <c r="D100" s="418" t="s">
        <v>465</v>
      </c>
      <c r="E100" s="419" t="s">
        <v>822</v>
      </c>
      <c r="F100" s="417" t="s">
        <v>360</v>
      </c>
      <c r="G100" s="190">
        <v>21</v>
      </c>
      <c r="H100" s="190">
        <v>451</v>
      </c>
      <c r="I100" s="190">
        <v>33</v>
      </c>
      <c r="J100" s="190">
        <v>1</v>
      </c>
      <c r="K100" s="190">
        <v>34</v>
      </c>
      <c r="L100" s="190">
        <v>11</v>
      </c>
      <c r="M100" s="190">
        <v>21</v>
      </c>
      <c r="N100" s="190">
        <v>443</v>
      </c>
      <c r="O100" s="190">
        <v>45</v>
      </c>
      <c r="P100" s="190">
        <v>1</v>
      </c>
      <c r="Q100" s="190">
        <v>46</v>
      </c>
      <c r="R100" s="190">
        <v>11</v>
      </c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>
        <f t="shared" si="30"/>
        <v>21</v>
      </c>
      <c r="AJ100" s="190">
        <f t="shared" si="31"/>
        <v>443</v>
      </c>
      <c r="AK100" s="190">
        <f t="shared" si="32"/>
        <v>46</v>
      </c>
      <c r="AL100" s="190">
        <f t="shared" si="33"/>
        <v>11</v>
      </c>
      <c r="AM100" s="5">
        <f t="shared" si="34"/>
        <v>1</v>
      </c>
      <c r="AN100" s="422" t="s">
        <v>465</v>
      </c>
      <c r="AO100" s="448" t="s">
        <v>1124</v>
      </c>
      <c r="AP100" s="422" t="s">
        <v>1029</v>
      </c>
      <c r="AQ100" s="210">
        <v>11580.553872516797</v>
      </c>
      <c r="AR100" s="423">
        <v>440</v>
      </c>
      <c r="AS100" s="423">
        <v>21</v>
      </c>
      <c r="AT100" s="390">
        <v>406</v>
      </c>
      <c r="AU100" s="390">
        <v>20</v>
      </c>
      <c r="AV100" s="424">
        <v>34</v>
      </c>
      <c r="AW100" s="424">
        <v>1</v>
      </c>
      <c r="AX100" s="424">
        <f t="shared" si="35"/>
        <v>3</v>
      </c>
      <c r="AY100" s="424">
        <f t="shared" si="36"/>
        <v>0</v>
      </c>
      <c r="AZ100" s="210">
        <v>12179.064189414592</v>
      </c>
      <c r="BA100" s="210">
        <v>9069.410493776639</v>
      </c>
      <c r="BB100" s="190"/>
      <c r="BC100" s="190"/>
      <c r="BD100" s="190">
        <f t="shared" si="37"/>
        <v>1</v>
      </c>
      <c r="BE100" s="192" t="s">
        <v>975</v>
      </c>
      <c r="BF100" s="192" t="s">
        <v>1029</v>
      </c>
      <c r="BG100" s="192" t="s">
        <v>1198</v>
      </c>
      <c r="BH100" s="192" t="s">
        <v>465</v>
      </c>
      <c r="BI100" s="192" t="s">
        <v>8</v>
      </c>
      <c r="BJ100" s="193">
        <v>0</v>
      </c>
      <c r="BK100" s="193">
        <v>0</v>
      </c>
      <c r="BL100" s="193">
        <v>0</v>
      </c>
      <c r="BM100" s="193">
        <v>0</v>
      </c>
      <c r="BN100" s="193">
        <v>0</v>
      </c>
      <c r="BO100" s="193">
        <v>0</v>
      </c>
      <c r="BP100" s="194">
        <v>0</v>
      </c>
      <c r="BQ100" s="194">
        <v>0</v>
      </c>
      <c r="BR100" s="194">
        <v>0</v>
      </c>
      <c r="BS100" s="194">
        <v>0</v>
      </c>
      <c r="BT100" s="194">
        <v>0</v>
      </c>
      <c r="BU100" s="194">
        <v>0</v>
      </c>
      <c r="BV100" s="194">
        <v>0</v>
      </c>
      <c r="BW100" s="194">
        <v>0</v>
      </c>
      <c r="BX100" s="195">
        <v>0</v>
      </c>
      <c r="BY100" s="195">
        <v>0</v>
      </c>
      <c r="BZ100" s="195">
        <v>0</v>
      </c>
      <c r="CA100" s="195">
        <v>0</v>
      </c>
      <c r="CB100" s="195">
        <v>0</v>
      </c>
      <c r="CC100" s="195">
        <v>0</v>
      </c>
      <c r="CD100" s="195">
        <v>0</v>
      </c>
      <c r="CE100" s="195">
        <v>0</v>
      </c>
      <c r="CF100" s="196">
        <v>466</v>
      </c>
      <c r="CG100" s="196">
        <v>1</v>
      </c>
      <c r="CH100" s="196">
        <v>22</v>
      </c>
      <c r="CI100" s="196">
        <v>35</v>
      </c>
      <c r="CJ100" s="196">
        <v>1</v>
      </c>
      <c r="CK100" s="196">
        <v>36</v>
      </c>
      <c r="CL100" s="197">
        <v>466</v>
      </c>
      <c r="CM100" s="197">
        <v>1</v>
      </c>
      <c r="CN100" s="197">
        <v>22</v>
      </c>
      <c r="CO100" s="198">
        <v>35</v>
      </c>
      <c r="CP100" s="198">
        <v>1</v>
      </c>
      <c r="CQ100" s="198">
        <v>0</v>
      </c>
      <c r="CR100" s="198">
        <v>0</v>
      </c>
      <c r="CS100" s="197">
        <v>36</v>
      </c>
      <c r="CT100" s="200"/>
      <c r="CU100" s="200"/>
      <c r="CV100" s="200">
        <v>466</v>
      </c>
      <c r="CW100" s="200"/>
      <c r="CX100" s="200"/>
      <c r="CY100" s="200"/>
      <c r="CZ100" s="200">
        <v>22</v>
      </c>
      <c r="DA100" s="200"/>
      <c r="DB100" s="200"/>
      <c r="DC100" s="200"/>
      <c r="DD100" s="200">
        <v>466</v>
      </c>
      <c r="DE100" s="200">
        <v>22</v>
      </c>
      <c r="DF100" s="200">
        <v>1</v>
      </c>
      <c r="DG100" s="200">
        <v>1</v>
      </c>
      <c r="DH100" s="201">
        <v>2539.154738774829</v>
      </c>
      <c r="DI100" s="201">
        <v>4004.6469144981415</v>
      </c>
      <c r="DJ100" s="202">
        <v>6543.801653272971</v>
      </c>
      <c r="DK100" s="200" t="s">
        <v>1194</v>
      </c>
      <c r="DL100" s="200">
        <v>1</v>
      </c>
      <c r="DM100" s="200">
        <v>1</v>
      </c>
      <c r="DN100" s="200">
        <v>1</v>
      </c>
      <c r="DO100" s="425">
        <f t="shared" si="38"/>
        <v>23</v>
      </c>
      <c r="DP100" s="425">
        <f t="shared" si="39"/>
        <v>1</v>
      </c>
      <c r="DQ100" s="426">
        <f>(BA100+DO100*Foglio1!$L$20+superiore!DP100*Foglio1!$I$20)*(1-Foglio1!$L$28)</f>
        <v>7337.949570428666</v>
      </c>
    </row>
    <row r="101" spans="1:131" ht="24.75" customHeight="1" thickBot="1">
      <c r="A101" s="416">
        <v>94</v>
      </c>
      <c r="B101" s="417" t="str">
        <f t="shared" si="46"/>
        <v>SD</v>
      </c>
      <c r="C101" s="417" t="s">
        <v>284</v>
      </c>
      <c r="D101" s="418" t="s">
        <v>466</v>
      </c>
      <c r="E101" s="419" t="s">
        <v>467</v>
      </c>
      <c r="F101" s="417" t="s">
        <v>360</v>
      </c>
      <c r="G101" s="190">
        <v>28</v>
      </c>
      <c r="H101" s="190">
        <v>569</v>
      </c>
      <c r="I101" s="190">
        <v>75</v>
      </c>
      <c r="J101" s="190">
        <v>5</v>
      </c>
      <c r="K101" s="190">
        <v>80</v>
      </c>
      <c r="L101" s="190">
        <v>24</v>
      </c>
      <c r="M101" s="190">
        <v>28</v>
      </c>
      <c r="N101" s="190">
        <v>538</v>
      </c>
      <c r="O101" s="190">
        <v>89</v>
      </c>
      <c r="P101" s="190">
        <v>4</v>
      </c>
      <c r="Q101" s="190">
        <v>93</v>
      </c>
      <c r="R101" s="190">
        <v>23</v>
      </c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>
        <f t="shared" si="30"/>
        <v>28</v>
      </c>
      <c r="AJ101" s="190">
        <f t="shared" si="31"/>
        <v>538</v>
      </c>
      <c r="AK101" s="190">
        <f t="shared" si="32"/>
        <v>93</v>
      </c>
      <c r="AL101" s="190">
        <f t="shared" si="33"/>
        <v>23</v>
      </c>
      <c r="AM101" s="5">
        <f t="shared" si="34"/>
        <v>1</v>
      </c>
      <c r="AN101" s="422" t="s">
        <v>466</v>
      </c>
      <c r="AO101" s="448" t="s">
        <v>1128</v>
      </c>
      <c r="AP101" s="422" t="s">
        <v>1029</v>
      </c>
      <c r="AQ101" s="210">
        <v>47538.513060669284</v>
      </c>
      <c r="AR101" s="423">
        <v>569</v>
      </c>
      <c r="AS101" s="423">
        <v>28</v>
      </c>
      <c r="AT101" s="390">
        <v>567</v>
      </c>
      <c r="AU101" s="390">
        <v>28</v>
      </c>
      <c r="AV101" s="424">
        <v>2</v>
      </c>
      <c r="AW101" s="424">
        <v>0</v>
      </c>
      <c r="AX101" s="424">
        <f t="shared" si="35"/>
        <v>-31</v>
      </c>
      <c r="AY101" s="424">
        <f t="shared" si="36"/>
        <v>0</v>
      </c>
      <c r="AZ101" s="210">
        <v>47016.166074226174</v>
      </c>
      <c r="BA101" s="210">
        <v>34534.6813738451</v>
      </c>
      <c r="BB101" s="190"/>
      <c r="BC101" s="190"/>
      <c r="BD101" s="190">
        <f t="shared" si="37"/>
        <v>1</v>
      </c>
      <c r="BE101" s="192" t="s">
        <v>975</v>
      </c>
      <c r="BF101" s="192" t="s">
        <v>1029</v>
      </c>
      <c r="BG101" s="192" t="s">
        <v>1203</v>
      </c>
      <c r="BH101" s="192" t="s">
        <v>466</v>
      </c>
      <c r="BI101" s="192" t="s">
        <v>9</v>
      </c>
      <c r="BJ101" s="193">
        <v>0</v>
      </c>
      <c r="BK101" s="193">
        <v>0</v>
      </c>
      <c r="BL101" s="193">
        <v>0</v>
      </c>
      <c r="BM101" s="193">
        <v>0</v>
      </c>
      <c r="BN101" s="193">
        <v>0</v>
      </c>
      <c r="BO101" s="193">
        <v>0</v>
      </c>
      <c r="BP101" s="194">
        <v>0</v>
      </c>
      <c r="BQ101" s="194">
        <v>0</v>
      </c>
      <c r="BR101" s="194">
        <v>0</v>
      </c>
      <c r="BS101" s="194">
        <v>0</v>
      </c>
      <c r="BT101" s="194">
        <v>0</v>
      </c>
      <c r="BU101" s="194">
        <v>0</v>
      </c>
      <c r="BV101" s="194">
        <v>2</v>
      </c>
      <c r="BW101" s="194">
        <v>2</v>
      </c>
      <c r="BX101" s="195">
        <v>0</v>
      </c>
      <c r="BY101" s="195">
        <v>0</v>
      </c>
      <c r="BZ101" s="195">
        <v>0</v>
      </c>
      <c r="CA101" s="195">
        <v>0</v>
      </c>
      <c r="CB101" s="195">
        <v>0</v>
      </c>
      <c r="CC101" s="195">
        <v>0</v>
      </c>
      <c r="CD101" s="195">
        <v>4</v>
      </c>
      <c r="CE101" s="195">
        <v>4</v>
      </c>
      <c r="CF101" s="196">
        <v>484</v>
      </c>
      <c r="CG101" s="196">
        <v>13</v>
      </c>
      <c r="CH101" s="196">
        <v>25</v>
      </c>
      <c r="CI101" s="196">
        <v>63</v>
      </c>
      <c r="CJ101" s="196">
        <v>6</v>
      </c>
      <c r="CK101" s="196">
        <v>69</v>
      </c>
      <c r="CL101" s="197">
        <v>484</v>
      </c>
      <c r="CM101" s="197">
        <v>13</v>
      </c>
      <c r="CN101" s="197">
        <v>25</v>
      </c>
      <c r="CO101" s="198">
        <v>63</v>
      </c>
      <c r="CP101" s="198">
        <v>6</v>
      </c>
      <c r="CQ101" s="198">
        <v>0</v>
      </c>
      <c r="CR101" s="198">
        <v>6</v>
      </c>
      <c r="CS101" s="197">
        <v>75</v>
      </c>
      <c r="CT101" s="200" t="s">
        <v>10</v>
      </c>
      <c r="CU101" s="200" t="s">
        <v>11</v>
      </c>
      <c r="CV101" s="200"/>
      <c r="CW101" s="200"/>
      <c r="CX101" s="200">
        <v>484</v>
      </c>
      <c r="CY101" s="200"/>
      <c r="CZ101" s="200"/>
      <c r="DA101" s="200"/>
      <c r="DB101" s="200">
        <v>25</v>
      </c>
      <c r="DC101" s="200"/>
      <c r="DD101" s="200">
        <v>484</v>
      </c>
      <c r="DE101" s="200">
        <v>25</v>
      </c>
      <c r="DF101" s="200">
        <v>1</v>
      </c>
      <c r="DG101" s="200">
        <v>1</v>
      </c>
      <c r="DH101" s="201">
        <v>9850.166433915212</v>
      </c>
      <c r="DI101" s="201">
        <v>15020.217791411045</v>
      </c>
      <c r="DJ101" s="202">
        <v>24870.384225326256</v>
      </c>
      <c r="DK101" s="200">
        <v>1</v>
      </c>
      <c r="DL101" s="200">
        <v>1</v>
      </c>
      <c r="DM101" s="200" t="s">
        <v>1194</v>
      </c>
      <c r="DN101" s="200">
        <v>1</v>
      </c>
      <c r="DO101" s="425">
        <f t="shared" si="38"/>
        <v>-54</v>
      </c>
      <c r="DP101" s="425">
        <f t="shared" si="39"/>
        <v>-3</v>
      </c>
      <c r="DQ101" s="426">
        <f>(BA101+DO101*Foglio1!$L$20+superiore!DP101*Foglio1!$I$20)*(1-Foglio1!$L$28)</f>
        <v>24846.099821998996</v>
      </c>
      <c r="DR101" s="248"/>
      <c r="DS101" s="248"/>
      <c r="DT101" s="248"/>
      <c r="DU101" s="248"/>
      <c r="DV101" s="248"/>
      <c r="DW101" s="248"/>
      <c r="DX101" s="248"/>
      <c r="DY101" s="248"/>
      <c r="DZ101" s="248"/>
      <c r="EA101" s="248"/>
    </row>
    <row r="102" spans="1:131" s="248" customFormat="1" ht="27" customHeight="1" thickBot="1">
      <c r="A102" s="416">
        <v>95</v>
      </c>
      <c r="B102" s="417" t="str">
        <f t="shared" si="46"/>
        <v>TF</v>
      </c>
      <c r="C102" s="450" t="s">
        <v>284</v>
      </c>
      <c r="D102" s="418" t="s">
        <v>468</v>
      </c>
      <c r="E102" s="419" t="s">
        <v>823</v>
      </c>
      <c r="F102" s="417" t="s">
        <v>360</v>
      </c>
      <c r="G102" s="190">
        <v>39</v>
      </c>
      <c r="H102" s="190">
        <v>834</v>
      </c>
      <c r="I102" s="190">
        <v>114</v>
      </c>
      <c r="J102" s="190"/>
      <c r="K102" s="190">
        <v>114</v>
      </c>
      <c r="L102" s="190">
        <v>41</v>
      </c>
      <c r="M102" s="190">
        <v>37</v>
      </c>
      <c r="N102" s="190">
        <v>784</v>
      </c>
      <c r="O102" s="190">
        <v>109</v>
      </c>
      <c r="P102" s="190"/>
      <c r="Q102" s="190">
        <v>109</v>
      </c>
      <c r="R102" s="190">
        <v>39</v>
      </c>
      <c r="S102" s="190"/>
      <c r="T102" s="190"/>
      <c r="U102" s="190">
        <f>SUM(G81:G102)</f>
        <v>693</v>
      </c>
      <c r="V102" s="190">
        <f aca="true" t="shared" si="47" ref="V102:AH102">SUM(H81:H102)</f>
        <v>14841</v>
      </c>
      <c r="W102" s="190">
        <f t="shared" si="47"/>
        <v>1328</v>
      </c>
      <c r="X102" s="190">
        <f t="shared" si="47"/>
        <v>53</v>
      </c>
      <c r="Y102" s="190">
        <f t="shared" si="47"/>
        <v>1381</v>
      </c>
      <c r="Z102" s="190">
        <f t="shared" si="47"/>
        <v>564</v>
      </c>
      <c r="AA102" s="190">
        <f t="shared" si="47"/>
        <v>696</v>
      </c>
      <c r="AB102" s="190">
        <f t="shared" si="47"/>
        <v>14746</v>
      </c>
      <c r="AC102" s="190">
        <f t="shared" si="47"/>
        <v>1701</v>
      </c>
      <c r="AD102" s="190">
        <f t="shared" si="47"/>
        <v>85</v>
      </c>
      <c r="AE102" s="190">
        <f t="shared" si="47"/>
        <v>1786</v>
      </c>
      <c r="AF102" s="190">
        <f t="shared" si="47"/>
        <v>564</v>
      </c>
      <c r="AG102" s="190">
        <f t="shared" si="47"/>
        <v>10</v>
      </c>
      <c r="AH102" s="190">
        <f t="shared" si="47"/>
        <v>10</v>
      </c>
      <c r="AI102" s="190">
        <f t="shared" si="30"/>
        <v>37</v>
      </c>
      <c r="AJ102" s="190">
        <f t="shared" si="31"/>
        <v>784</v>
      </c>
      <c r="AK102" s="190">
        <f t="shared" si="32"/>
        <v>109</v>
      </c>
      <c r="AL102" s="190">
        <f t="shared" si="33"/>
        <v>39</v>
      </c>
      <c r="AM102" s="5">
        <f t="shared" si="34"/>
        <v>1</v>
      </c>
      <c r="AN102" s="422" t="s">
        <v>468</v>
      </c>
      <c r="AO102" s="448" t="s">
        <v>1132</v>
      </c>
      <c r="AP102" s="422" t="s">
        <v>1029</v>
      </c>
      <c r="AQ102" s="210">
        <v>62537.0772659044</v>
      </c>
      <c r="AR102" s="423">
        <v>872</v>
      </c>
      <c r="AS102" s="423">
        <v>42</v>
      </c>
      <c r="AT102" s="390">
        <v>908</v>
      </c>
      <c r="AU102" s="390">
        <v>43</v>
      </c>
      <c r="AV102" s="424">
        <v>-36</v>
      </c>
      <c r="AW102" s="424">
        <v>-1</v>
      </c>
      <c r="AX102" s="424">
        <f t="shared" si="35"/>
        <v>-88</v>
      </c>
      <c r="AY102" s="424">
        <f t="shared" si="36"/>
        <v>-5</v>
      </c>
      <c r="AZ102" s="210">
        <v>61066.46630356469</v>
      </c>
      <c r="BA102" s="210">
        <v>42522.05965666322</v>
      </c>
      <c r="BB102" s="190"/>
      <c r="BC102" s="190"/>
      <c r="BD102" s="190">
        <f t="shared" si="37"/>
        <v>1</v>
      </c>
      <c r="BE102" s="192" t="s">
        <v>975</v>
      </c>
      <c r="BF102" s="192" t="s">
        <v>1029</v>
      </c>
      <c r="BG102" s="192" t="s">
        <v>1207</v>
      </c>
      <c r="BH102" s="192" t="s">
        <v>468</v>
      </c>
      <c r="BI102" s="192" t="s">
        <v>12</v>
      </c>
      <c r="BJ102" s="193">
        <v>0</v>
      </c>
      <c r="BK102" s="193">
        <v>0</v>
      </c>
      <c r="BL102" s="193">
        <v>0</v>
      </c>
      <c r="BM102" s="193">
        <v>0</v>
      </c>
      <c r="BN102" s="193">
        <v>0</v>
      </c>
      <c r="BO102" s="193">
        <v>0</v>
      </c>
      <c r="BP102" s="194">
        <v>0</v>
      </c>
      <c r="BQ102" s="194">
        <v>0</v>
      </c>
      <c r="BR102" s="194">
        <v>0</v>
      </c>
      <c r="BS102" s="194">
        <v>0</v>
      </c>
      <c r="BT102" s="194">
        <v>0</v>
      </c>
      <c r="BU102" s="194">
        <v>0</v>
      </c>
      <c r="BV102" s="194">
        <v>0</v>
      </c>
      <c r="BW102" s="194">
        <v>0</v>
      </c>
      <c r="BX102" s="195">
        <v>0</v>
      </c>
      <c r="BY102" s="195">
        <v>0</v>
      </c>
      <c r="BZ102" s="195">
        <v>0</v>
      </c>
      <c r="CA102" s="195">
        <v>0</v>
      </c>
      <c r="CB102" s="195">
        <v>0</v>
      </c>
      <c r="CC102" s="195">
        <v>0</v>
      </c>
      <c r="CD102" s="195">
        <v>0</v>
      </c>
      <c r="CE102" s="195">
        <v>0</v>
      </c>
      <c r="CF102" s="196">
        <v>742</v>
      </c>
      <c r="CG102" s="196">
        <v>0</v>
      </c>
      <c r="CH102" s="196">
        <v>35</v>
      </c>
      <c r="CI102" s="196">
        <v>86</v>
      </c>
      <c r="CJ102" s="196">
        <v>0</v>
      </c>
      <c r="CK102" s="196">
        <v>86</v>
      </c>
      <c r="CL102" s="197">
        <v>742</v>
      </c>
      <c r="CM102" s="197">
        <v>0</v>
      </c>
      <c r="CN102" s="197">
        <v>35</v>
      </c>
      <c r="CO102" s="198">
        <v>86</v>
      </c>
      <c r="CP102" s="198">
        <v>0</v>
      </c>
      <c r="CQ102" s="198">
        <v>0</v>
      </c>
      <c r="CR102" s="198">
        <v>0</v>
      </c>
      <c r="CS102" s="197">
        <v>86</v>
      </c>
      <c r="CT102" s="200"/>
      <c r="CU102" s="200"/>
      <c r="CV102" s="200"/>
      <c r="CW102" s="200"/>
      <c r="CX102" s="200"/>
      <c r="CY102" s="200">
        <v>742</v>
      </c>
      <c r="CZ102" s="200"/>
      <c r="DA102" s="200"/>
      <c r="DB102" s="200"/>
      <c r="DC102" s="200">
        <v>35</v>
      </c>
      <c r="DD102" s="200">
        <v>742</v>
      </c>
      <c r="DE102" s="200">
        <v>35</v>
      </c>
      <c r="DF102" s="200">
        <v>1</v>
      </c>
      <c r="DG102" s="200">
        <v>1</v>
      </c>
      <c r="DH102" s="201">
        <v>10889.69970199101</v>
      </c>
      <c r="DI102" s="201">
        <v>16547.100620689656</v>
      </c>
      <c r="DJ102" s="202">
        <v>27436.80032268067</v>
      </c>
      <c r="DK102" s="200">
        <v>1</v>
      </c>
      <c r="DL102" s="200">
        <v>1</v>
      </c>
      <c r="DM102" s="200">
        <v>1</v>
      </c>
      <c r="DN102" s="200" t="s">
        <v>1194</v>
      </c>
      <c r="DO102" s="425">
        <f t="shared" si="38"/>
        <v>-42</v>
      </c>
      <c r="DP102" s="425">
        <f t="shared" si="39"/>
        <v>-2</v>
      </c>
      <c r="DQ102" s="426">
        <v>31270.16</v>
      </c>
      <c r="DR102" s="245"/>
      <c r="DS102" s="245"/>
      <c r="DT102" s="245"/>
      <c r="DU102" s="245"/>
      <c r="DV102" s="245"/>
      <c r="DW102" s="245"/>
      <c r="DX102" s="245"/>
      <c r="DY102" s="245"/>
      <c r="DZ102" s="245"/>
      <c r="EA102" s="245"/>
    </row>
    <row r="103" spans="1:121" s="255" customFormat="1" ht="26.25" customHeight="1">
      <c r="A103" s="451"/>
      <c r="B103" s="451"/>
      <c r="C103" s="451"/>
      <c r="D103" s="452"/>
      <c r="E103" s="452" t="s">
        <v>1380</v>
      </c>
      <c r="F103" s="452"/>
      <c r="G103" s="452">
        <f>SUM(G5:G102)</f>
        <v>3086</v>
      </c>
      <c r="H103" s="452">
        <f aca="true" t="shared" si="48" ref="H103:T103">SUM(H5:H102)</f>
        <v>66995</v>
      </c>
      <c r="I103" s="452">
        <f t="shared" si="48"/>
        <v>5906</v>
      </c>
      <c r="J103" s="452">
        <f t="shared" si="48"/>
        <v>89</v>
      </c>
      <c r="K103" s="452">
        <f t="shared" si="48"/>
        <v>5995</v>
      </c>
      <c r="L103" s="452">
        <f t="shared" si="48"/>
        <v>2558</v>
      </c>
      <c r="M103" s="452">
        <f t="shared" si="48"/>
        <v>3090</v>
      </c>
      <c r="N103" s="452">
        <f t="shared" si="48"/>
        <v>66145</v>
      </c>
      <c r="O103" s="452">
        <f t="shared" si="48"/>
        <v>7782</v>
      </c>
      <c r="P103" s="452">
        <f t="shared" si="48"/>
        <v>501</v>
      </c>
      <c r="Q103" s="452">
        <f t="shared" si="48"/>
        <v>8283</v>
      </c>
      <c r="R103" s="452">
        <f t="shared" si="48"/>
        <v>2740</v>
      </c>
      <c r="S103" s="452">
        <f t="shared" si="48"/>
        <v>52</v>
      </c>
      <c r="T103" s="452">
        <f t="shared" si="48"/>
        <v>58</v>
      </c>
      <c r="U103" s="452">
        <f aca="true" t="shared" si="49" ref="U103:AH103">SUM(U5:U102)</f>
        <v>3086</v>
      </c>
      <c r="V103" s="452">
        <f t="shared" si="49"/>
        <v>66995</v>
      </c>
      <c r="W103" s="452">
        <f t="shared" si="49"/>
        <v>5906</v>
      </c>
      <c r="X103" s="452">
        <f t="shared" si="49"/>
        <v>89</v>
      </c>
      <c r="Y103" s="452">
        <f t="shared" si="49"/>
        <v>5995</v>
      </c>
      <c r="Z103" s="452">
        <f t="shared" si="49"/>
        <v>2558</v>
      </c>
      <c r="AA103" s="452">
        <f t="shared" si="49"/>
        <v>3090</v>
      </c>
      <c r="AB103" s="452">
        <f t="shared" si="49"/>
        <v>66145</v>
      </c>
      <c r="AC103" s="452">
        <f t="shared" si="49"/>
        <v>7782</v>
      </c>
      <c r="AD103" s="452">
        <f t="shared" si="49"/>
        <v>501</v>
      </c>
      <c r="AE103" s="452">
        <f t="shared" si="49"/>
        <v>8283</v>
      </c>
      <c r="AF103" s="452">
        <f t="shared" si="49"/>
        <v>2740</v>
      </c>
      <c r="AG103" s="452">
        <f t="shared" si="49"/>
        <v>52</v>
      </c>
      <c r="AH103" s="452">
        <f t="shared" si="49"/>
        <v>58</v>
      </c>
      <c r="AI103" s="452">
        <f>SUM(AI81:AI102)</f>
        <v>696</v>
      </c>
      <c r="AJ103" s="452">
        <f aca="true" t="shared" si="50" ref="AJ103:CU103">SUM(AJ81:AJ102)</f>
        <v>14746</v>
      </c>
      <c r="AK103" s="452">
        <f t="shared" si="50"/>
        <v>1796</v>
      </c>
      <c r="AL103" s="452">
        <f t="shared" si="50"/>
        <v>568</v>
      </c>
      <c r="AM103" s="452">
        <f t="shared" si="50"/>
        <v>22</v>
      </c>
      <c r="AN103" s="452">
        <f t="shared" si="50"/>
        <v>0</v>
      </c>
      <c r="AO103" s="452">
        <f t="shared" si="50"/>
        <v>0</v>
      </c>
      <c r="AP103" s="452">
        <f t="shared" si="50"/>
        <v>0</v>
      </c>
      <c r="AQ103" s="452">
        <f t="shared" si="50"/>
        <v>726196.3603788607</v>
      </c>
      <c r="AR103" s="452">
        <f t="shared" si="50"/>
        <v>14493</v>
      </c>
      <c r="AS103" s="452">
        <f t="shared" si="50"/>
        <v>694</v>
      </c>
      <c r="AT103" s="452">
        <f t="shared" si="50"/>
        <v>14310</v>
      </c>
      <c r="AU103" s="452">
        <f t="shared" si="50"/>
        <v>691</v>
      </c>
      <c r="AV103" s="452">
        <f t="shared" si="50"/>
        <v>183</v>
      </c>
      <c r="AW103" s="452">
        <f t="shared" si="50"/>
        <v>3</v>
      </c>
      <c r="AX103" s="452">
        <f t="shared" si="50"/>
        <v>253</v>
      </c>
      <c r="AY103" s="452">
        <f t="shared" si="50"/>
        <v>2</v>
      </c>
      <c r="AZ103" s="452">
        <f t="shared" si="50"/>
        <v>720979.5379191478</v>
      </c>
      <c r="BA103" s="452">
        <f t="shared" si="50"/>
        <v>538457.334717207</v>
      </c>
      <c r="BB103" s="452">
        <f t="shared" si="50"/>
        <v>0</v>
      </c>
      <c r="BC103" s="452">
        <f t="shared" si="50"/>
        <v>0</v>
      </c>
      <c r="BD103" s="452">
        <f t="shared" si="50"/>
        <v>22</v>
      </c>
      <c r="BE103" s="452">
        <f t="shared" si="50"/>
        <v>0</v>
      </c>
      <c r="BF103" s="452"/>
      <c r="BG103" s="452"/>
      <c r="BH103" s="452"/>
      <c r="BI103" s="452"/>
      <c r="BJ103" s="452">
        <f t="shared" si="50"/>
        <v>0</v>
      </c>
      <c r="BK103" s="452">
        <f t="shared" si="50"/>
        <v>0</v>
      </c>
      <c r="BL103" s="452">
        <f t="shared" si="50"/>
        <v>0</v>
      </c>
      <c r="BM103" s="452">
        <f t="shared" si="50"/>
        <v>0</v>
      </c>
      <c r="BN103" s="452">
        <f t="shared" si="50"/>
        <v>0</v>
      </c>
      <c r="BO103" s="452">
        <f t="shared" si="50"/>
        <v>0</v>
      </c>
      <c r="BP103" s="452">
        <f t="shared" si="50"/>
        <v>0</v>
      </c>
      <c r="BQ103" s="452">
        <f t="shared" si="50"/>
        <v>0</v>
      </c>
      <c r="BR103" s="452">
        <f t="shared" si="50"/>
        <v>0</v>
      </c>
      <c r="BS103" s="452">
        <f t="shared" si="50"/>
        <v>0</v>
      </c>
      <c r="BT103" s="452">
        <f t="shared" si="50"/>
        <v>0</v>
      </c>
      <c r="BU103" s="452">
        <f t="shared" si="50"/>
        <v>0</v>
      </c>
      <c r="BV103" s="452">
        <f t="shared" si="50"/>
        <v>2</v>
      </c>
      <c r="BW103" s="452">
        <f t="shared" si="50"/>
        <v>2</v>
      </c>
      <c r="BX103" s="452">
        <f t="shared" si="50"/>
        <v>0</v>
      </c>
      <c r="BY103" s="452">
        <f t="shared" si="50"/>
        <v>0</v>
      </c>
      <c r="BZ103" s="452">
        <f t="shared" si="50"/>
        <v>0</v>
      </c>
      <c r="CA103" s="452">
        <f t="shared" si="50"/>
        <v>0</v>
      </c>
      <c r="CB103" s="452">
        <f t="shared" si="50"/>
        <v>0</v>
      </c>
      <c r="CC103" s="452">
        <f t="shared" si="50"/>
        <v>0</v>
      </c>
      <c r="CD103" s="452">
        <f t="shared" si="50"/>
        <v>4</v>
      </c>
      <c r="CE103" s="452">
        <f t="shared" si="50"/>
        <v>4</v>
      </c>
      <c r="CF103" s="452">
        <f t="shared" si="50"/>
        <v>14935</v>
      </c>
      <c r="CG103" s="452">
        <f t="shared" si="50"/>
        <v>182</v>
      </c>
      <c r="CH103" s="452">
        <f t="shared" si="50"/>
        <v>686</v>
      </c>
      <c r="CI103" s="452">
        <f t="shared" si="50"/>
        <v>1347</v>
      </c>
      <c r="CJ103" s="452">
        <f t="shared" si="50"/>
        <v>95</v>
      </c>
      <c r="CK103" s="452">
        <f t="shared" si="50"/>
        <v>1442</v>
      </c>
      <c r="CL103" s="452">
        <f t="shared" si="50"/>
        <v>14935</v>
      </c>
      <c r="CM103" s="452">
        <f t="shared" si="50"/>
        <v>182</v>
      </c>
      <c r="CN103" s="452">
        <f t="shared" si="50"/>
        <v>686</v>
      </c>
      <c r="CO103" s="452">
        <f t="shared" si="50"/>
        <v>1347</v>
      </c>
      <c r="CP103" s="452">
        <f t="shared" si="50"/>
        <v>95</v>
      </c>
      <c r="CQ103" s="452">
        <f t="shared" si="50"/>
        <v>0</v>
      </c>
      <c r="CR103" s="452">
        <f t="shared" si="50"/>
        <v>6</v>
      </c>
      <c r="CS103" s="452">
        <f t="shared" si="50"/>
        <v>1448</v>
      </c>
      <c r="CT103" s="452">
        <f t="shared" si="50"/>
        <v>0</v>
      </c>
      <c r="CU103" s="452">
        <f t="shared" si="50"/>
        <v>0</v>
      </c>
      <c r="CV103" s="452">
        <f aca="true" t="shared" si="51" ref="CV103:DP103">SUM(CV81:CV102)</f>
        <v>5667</v>
      </c>
      <c r="CW103" s="452">
        <f t="shared" si="51"/>
        <v>3593</v>
      </c>
      <c r="CX103" s="452">
        <f t="shared" si="51"/>
        <v>1179</v>
      </c>
      <c r="CY103" s="452">
        <f t="shared" si="51"/>
        <v>4496</v>
      </c>
      <c r="CZ103" s="452">
        <f t="shared" si="51"/>
        <v>254</v>
      </c>
      <c r="DA103" s="452">
        <f t="shared" si="51"/>
        <v>167</v>
      </c>
      <c r="DB103" s="452">
        <f t="shared" si="51"/>
        <v>59</v>
      </c>
      <c r="DC103" s="452">
        <f t="shared" si="51"/>
        <v>206</v>
      </c>
      <c r="DD103" s="452">
        <f t="shared" si="51"/>
        <v>14935</v>
      </c>
      <c r="DE103" s="452">
        <f t="shared" si="51"/>
        <v>686</v>
      </c>
      <c r="DF103" s="452">
        <f t="shared" si="51"/>
        <v>22</v>
      </c>
      <c r="DG103" s="452">
        <f t="shared" si="51"/>
        <v>22</v>
      </c>
      <c r="DH103" s="452">
        <f t="shared" si="51"/>
        <v>169053.06361641985</v>
      </c>
      <c r="DI103" s="452">
        <f t="shared" si="51"/>
        <v>246516.39638908012</v>
      </c>
      <c r="DJ103" s="452">
        <f t="shared" si="51"/>
        <v>415569.4600055</v>
      </c>
      <c r="DK103" s="452">
        <f t="shared" si="51"/>
        <v>14</v>
      </c>
      <c r="DL103" s="452">
        <f t="shared" si="51"/>
        <v>13</v>
      </c>
      <c r="DM103" s="452">
        <f t="shared" si="51"/>
        <v>18</v>
      </c>
      <c r="DN103" s="452">
        <f t="shared" si="51"/>
        <v>13</v>
      </c>
      <c r="DO103" s="452">
        <f t="shared" si="51"/>
        <v>189</v>
      </c>
      <c r="DP103" s="452">
        <f t="shared" si="51"/>
        <v>-10</v>
      </c>
      <c r="DQ103" s="453">
        <f>SUM(DQ81:DQ102)</f>
        <v>406410.2087616587</v>
      </c>
    </row>
    <row r="104" spans="1:121" s="245" customFormat="1" ht="21" customHeight="1">
      <c r="A104" s="6"/>
      <c r="B104" s="6"/>
      <c r="C104" s="6"/>
      <c r="D104" s="6"/>
      <c r="E104" s="6"/>
      <c r="F104" s="6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183"/>
      <c r="BN104" s="183"/>
      <c r="BO104" s="183"/>
      <c r="BP104" s="183"/>
      <c r="BQ104" s="183"/>
      <c r="BR104" s="183"/>
      <c r="BS104" s="183"/>
      <c r="BT104" s="183"/>
      <c r="BU104" s="183"/>
      <c r="BV104" s="183"/>
      <c r="BW104" s="183"/>
      <c r="BX104" s="183"/>
      <c r="BY104" s="183"/>
      <c r="BZ104" s="183"/>
      <c r="CA104" s="183"/>
      <c r="CB104" s="183"/>
      <c r="CC104" s="183"/>
      <c r="CD104" s="183"/>
      <c r="CE104" s="183"/>
      <c r="CF104" s="183"/>
      <c r="CG104" s="183"/>
      <c r="CH104" s="183"/>
      <c r="CI104" s="183"/>
      <c r="CJ104" s="183"/>
      <c r="CK104" s="183"/>
      <c r="CL104" s="183"/>
      <c r="CM104" s="183"/>
      <c r="CN104" s="183"/>
      <c r="CO104" s="183"/>
      <c r="CP104" s="183"/>
      <c r="CQ104" s="183"/>
      <c r="CR104" s="183"/>
      <c r="CS104" s="183"/>
      <c r="CT104" s="183"/>
      <c r="CU104" s="183"/>
      <c r="CV104" s="183"/>
      <c r="CW104" s="183"/>
      <c r="CX104" s="183"/>
      <c r="CY104" s="183"/>
      <c r="CZ104" s="183"/>
      <c r="DA104" s="183"/>
      <c r="DB104" s="183"/>
      <c r="DC104" s="183"/>
      <c r="DD104" s="183"/>
      <c r="DE104" s="183"/>
      <c r="DF104" s="183"/>
      <c r="DG104" s="183"/>
      <c r="DH104" s="183"/>
      <c r="DI104" s="183"/>
      <c r="DJ104" s="183"/>
      <c r="DK104" s="183"/>
      <c r="DL104" s="183"/>
      <c r="DM104" s="183"/>
      <c r="DN104" s="183"/>
      <c r="DO104" s="183"/>
      <c r="DP104" s="183"/>
      <c r="DQ104" s="183"/>
    </row>
    <row r="105" spans="1:121" s="245" customFormat="1" ht="15">
      <c r="A105" s="6"/>
      <c r="B105" s="6"/>
      <c r="C105" s="6"/>
      <c r="D105" s="6"/>
      <c r="E105" s="6"/>
      <c r="F105" s="6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  <c r="AA105" s="183"/>
      <c r="AB105" s="183"/>
      <c r="AC105" s="183"/>
      <c r="AD105" s="183"/>
      <c r="AE105" s="183"/>
      <c r="AF105" s="183"/>
      <c r="AG105" s="183"/>
      <c r="AH105" s="183"/>
      <c r="AI105" s="183"/>
      <c r="AJ105" s="183"/>
      <c r="AK105" s="183"/>
      <c r="AL105" s="183"/>
      <c r="AM105" s="183"/>
      <c r="AN105" s="183"/>
      <c r="AO105" s="183"/>
      <c r="AP105" s="183"/>
      <c r="AQ105" s="183"/>
      <c r="AR105" s="183"/>
      <c r="AS105" s="183"/>
      <c r="AT105" s="183"/>
      <c r="AU105" s="183"/>
      <c r="AV105" s="183"/>
      <c r="AW105" s="183"/>
      <c r="AX105" s="183"/>
      <c r="AY105" s="183"/>
      <c r="AZ105" s="183"/>
      <c r="BA105" s="183"/>
      <c r="BB105" s="183"/>
      <c r="BC105" s="183"/>
      <c r="BD105" s="183"/>
      <c r="BE105" s="183"/>
      <c r="BF105" s="183"/>
      <c r="BG105" s="183"/>
      <c r="BH105" s="183"/>
      <c r="BI105" s="183"/>
      <c r="BJ105" s="183"/>
      <c r="BK105" s="183"/>
      <c r="BL105" s="183"/>
      <c r="BM105" s="183"/>
      <c r="BN105" s="183"/>
      <c r="BO105" s="183"/>
      <c r="BP105" s="183"/>
      <c r="BQ105" s="183"/>
      <c r="BR105" s="183"/>
      <c r="BS105" s="183"/>
      <c r="BT105" s="183"/>
      <c r="BU105" s="183"/>
      <c r="BV105" s="183"/>
      <c r="BW105" s="183"/>
      <c r="BX105" s="183"/>
      <c r="BY105" s="183"/>
      <c r="BZ105" s="183"/>
      <c r="CA105" s="183"/>
      <c r="CB105" s="183"/>
      <c r="CC105" s="183"/>
      <c r="CD105" s="183"/>
      <c r="CE105" s="183"/>
      <c r="CF105" s="183"/>
      <c r="CG105" s="183"/>
      <c r="CH105" s="183"/>
      <c r="CI105" s="183"/>
      <c r="CJ105" s="183"/>
      <c r="CK105" s="183"/>
      <c r="CL105" s="183"/>
      <c r="CM105" s="183"/>
      <c r="CN105" s="183"/>
      <c r="CO105" s="183"/>
      <c r="CP105" s="183"/>
      <c r="CQ105" s="183"/>
      <c r="CR105" s="183"/>
      <c r="CS105" s="183"/>
      <c r="CT105" s="183"/>
      <c r="CU105" s="183"/>
      <c r="CV105" s="183"/>
      <c r="CW105" s="183"/>
      <c r="CX105" s="183"/>
      <c r="CY105" s="183"/>
      <c r="CZ105" s="183"/>
      <c r="DA105" s="183"/>
      <c r="DB105" s="183"/>
      <c r="DC105" s="183"/>
      <c r="DD105" s="183"/>
      <c r="DE105" s="183"/>
      <c r="DF105" s="183"/>
      <c r="DG105" s="183"/>
      <c r="DH105" s="183"/>
      <c r="DI105" s="183"/>
      <c r="DJ105" s="183"/>
      <c r="DK105" s="183"/>
      <c r="DL105" s="183"/>
      <c r="DM105" s="183"/>
      <c r="DN105" s="183"/>
      <c r="DO105" s="183"/>
      <c r="DP105" s="183"/>
      <c r="DQ105" s="454"/>
    </row>
    <row r="106" spans="1:121" s="245" customFormat="1" ht="15">
      <c r="A106" s="6"/>
      <c r="B106" s="6"/>
      <c r="C106" s="6"/>
      <c r="D106" s="6"/>
      <c r="E106" s="6"/>
      <c r="F106" s="6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  <c r="AA106" s="183"/>
      <c r="AB106" s="183"/>
      <c r="AC106" s="183"/>
      <c r="AD106" s="183"/>
      <c r="AE106" s="183"/>
      <c r="AF106" s="183"/>
      <c r="AG106" s="183"/>
      <c r="AH106" s="183"/>
      <c r="AI106" s="183"/>
      <c r="AJ106" s="183"/>
      <c r="AK106" s="183"/>
      <c r="AL106" s="183"/>
      <c r="AM106" s="183"/>
      <c r="AN106" s="183"/>
      <c r="AO106" s="183"/>
      <c r="AP106" s="183"/>
      <c r="AQ106" s="183"/>
      <c r="AR106" s="183"/>
      <c r="AS106" s="183"/>
      <c r="AT106" s="183"/>
      <c r="AU106" s="183"/>
      <c r="AV106" s="183"/>
      <c r="AW106" s="183"/>
      <c r="AX106" s="183"/>
      <c r="AY106" s="183"/>
      <c r="AZ106" s="183"/>
      <c r="BA106" s="183"/>
      <c r="BB106" s="183"/>
      <c r="BC106" s="183"/>
      <c r="BD106" s="183"/>
      <c r="BE106" s="183"/>
      <c r="BF106" s="183"/>
      <c r="BG106" s="183"/>
      <c r="BH106" s="183"/>
      <c r="BI106" s="183"/>
      <c r="BJ106" s="183"/>
      <c r="BK106" s="183"/>
      <c r="BL106" s="183"/>
      <c r="BM106" s="183"/>
      <c r="BN106" s="183"/>
      <c r="BO106" s="183"/>
      <c r="BP106" s="183"/>
      <c r="BQ106" s="183"/>
      <c r="BR106" s="183"/>
      <c r="BS106" s="183"/>
      <c r="BT106" s="183"/>
      <c r="BU106" s="183"/>
      <c r="BV106" s="183"/>
      <c r="BW106" s="183"/>
      <c r="BX106" s="183"/>
      <c r="BY106" s="183"/>
      <c r="BZ106" s="183"/>
      <c r="CA106" s="183"/>
      <c r="CB106" s="183"/>
      <c r="CC106" s="183"/>
      <c r="CD106" s="183"/>
      <c r="CE106" s="183"/>
      <c r="CF106" s="183"/>
      <c r="CG106" s="183"/>
      <c r="CH106" s="183"/>
      <c r="CI106" s="183"/>
      <c r="CJ106" s="183"/>
      <c r="CK106" s="183"/>
      <c r="CL106" s="183"/>
      <c r="CM106" s="183"/>
      <c r="CN106" s="183"/>
      <c r="CO106" s="183"/>
      <c r="CP106" s="183"/>
      <c r="CQ106" s="183"/>
      <c r="CR106" s="183"/>
      <c r="CS106" s="183"/>
      <c r="CT106" s="183"/>
      <c r="CU106" s="183"/>
      <c r="CV106" s="183"/>
      <c r="CW106" s="183"/>
      <c r="CX106" s="183"/>
      <c r="CY106" s="183"/>
      <c r="CZ106" s="183"/>
      <c r="DA106" s="183"/>
      <c r="DB106" s="183"/>
      <c r="DC106" s="183"/>
      <c r="DD106" s="183"/>
      <c r="DE106" s="183"/>
      <c r="DF106" s="183"/>
      <c r="DG106" s="183"/>
      <c r="DH106" s="183"/>
      <c r="DI106" s="183"/>
      <c r="DJ106" s="183"/>
      <c r="DK106" s="183"/>
      <c r="DL106" s="183"/>
      <c r="DM106" s="183"/>
      <c r="DN106" s="183"/>
      <c r="DO106" s="183"/>
      <c r="DP106" s="183"/>
      <c r="DQ106" s="183"/>
    </row>
    <row r="107" spans="1:121" s="245" customFormat="1" ht="15">
      <c r="A107" s="6"/>
      <c r="B107" s="6"/>
      <c r="C107" s="6"/>
      <c r="D107" s="6"/>
      <c r="E107" s="6"/>
      <c r="F107" s="6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  <c r="AA107" s="183"/>
      <c r="AB107" s="183"/>
      <c r="AC107" s="183"/>
      <c r="AD107" s="183"/>
      <c r="AE107" s="183"/>
      <c r="AF107" s="183"/>
      <c r="AG107" s="183"/>
      <c r="AH107" s="183"/>
      <c r="AI107" s="183"/>
      <c r="AJ107" s="183"/>
      <c r="AK107" s="183"/>
      <c r="AL107" s="183"/>
      <c r="AM107" s="183"/>
      <c r="AN107" s="183"/>
      <c r="AO107" s="183"/>
      <c r="AP107" s="183"/>
      <c r="AQ107" s="183"/>
      <c r="AR107" s="183"/>
      <c r="AS107" s="183"/>
      <c r="AT107" s="183"/>
      <c r="AU107" s="183"/>
      <c r="AV107" s="183"/>
      <c r="AW107" s="183"/>
      <c r="AX107" s="183"/>
      <c r="AY107" s="183"/>
      <c r="AZ107" s="183"/>
      <c r="BA107" s="183"/>
      <c r="BB107" s="183"/>
      <c r="BC107" s="183"/>
      <c r="BD107" s="183"/>
      <c r="BE107" s="183"/>
      <c r="BF107" s="183"/>
      <c r="BG107" s="183"/>
      <c r="BH107" s="183"/>
      <c r="BI107" s="183"/>
      <c r="BJ107" s="183"/>
      <c r="BK107" s="183"/>
      <c r="BL107" s="183"/>
      <c r="BM107" s="183"/>
      <c r="BN107" s="183"/>
      <c r="BO107" s="183"/>
      <c r="BP107" s="183"/>
      <c r="BQ107" s="183"/>
      <c r="BR107" s="183"/>
      <c r="BS107" s="183"/>
      <c r="BT107" s="183"/>
      <c r="BU107" s="183"/>
      <c r="BV107" s="183"/>
      <c r="BW107" s="183"/>
      <c r="BX107" s="183"/>
      <c r="BY107" s="183"/>
      <c r="BZ107" s="183"/>
      <c r="CA107" s="183"/>
      <c r="CB107" s="183"/>
      <c r="CC107" s="183"/>
      <c r="CD107" s="183"/>
      <c r="CE107" s="183"/>
      <c r="CF107" s="183"/>
      <c r="CG107" s="183"/>
      <c r="CH107" s="183"/>
      <c r="CI107" s="183"/>
      <c r="CJ107" s="183"/>
      <c r="CK107" s="183"/>
      <c r="CL107" s="183"/>
      <c r="CM107" s="183"/>
      <c r="CN107" s="183"/>
      <c r="CO107" s="183"/>
      <c r="CP107" s="183"/>
      <c r="CQ107" s="183"/>
      <c r="CR107" s="183"/>
      <c r="CS107" s="183"/>
      <c r="CT107" s="183"/>
      <c r="CU107" s="183"/>
      <c r="CV107" s="183"/>
      <c r="CW107" s="183"/>
      <c r="CX107" s="183"/>
      <c r="CY107" s="183"/>
      <c r="CZ107" s="183"/>
      <c r="DA107" s="183"/>
      <c r="DB107" s="183"/>
      <c r="DC107" s="183"/>
      <c r="DD107" s="183"/>
      <c r="DE107" s="183"/>
      <c r="DF107" s="183"/>
      <c r="DG107" s="183"/>
      <c r="DH107" s="183"/>
      <c r="DI107" s="183"/>
      <c r="DJ107" s="183"/>
      <c r="DK107" s="183"/>
      <c r="DL107" s="183"/>
      <c r="DM107" s="183"/>
      <c r="DN107" s="183"/>
      <c r="DO107" s="183"/>
      <c r="DP107" s="183"/>
      <c r="DQ107" s="183"/>
    </row>
    <row r="108" spans="1:121" s="245" customFormat="1" ht="15">
      <c r="A108" s="6"/>
      <c r="B108" s="6"/>
      <c r="C108" s="6"/>
      <c r="D108" s="6"/>
      <c r="E108" s="6"/>
      <c r="F108" s="6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  <c r="AA108" s="183"/>
      <c r="AB108" s="183"/>
      <c r="AC108" s="183"/>
      <c r="AD108" s="183"/>
      <c r="AE108" s="183"/>
      <c r="AF108" s="183"/>
      <c r="AG108" s="183"/>
      <c r="AH108" s="183"/>
      <c r="AI108" s="182">
        <f>M103</f>
        <v>3090</v>
      </c>
      <c r="AJ108" s="182">
        <f>N103</f>
        <v>66145</v>
      </c>
      <c r="AK108" s="182">
        <f>Q103+T103</f>
        <v>8341</v>
      </c>
      <c r="AL108" s="183">
        <f>SUM(AL4:AL102)</f>
        <v>4920</v>
      </c>
      <c r="AM108" s="183"/>
      <c r="AN108" s="183"/>
      <c r="AO108" s="183"/>
      <c r="AP108" s="183"/>
      <c r="AQ108" s="183"/>
      <c r="AR108" s="183"/>
      <c r="AS108" s="183"/>
      <c r="AT108" s="183"/>
      <c r="AU108" s="183"/>
      <c r="AV108" s="183"/>
      <c r="AW108" s="183"/>
      <c r="AX108" s="183"/>
      <c r="AY108" s="183"/>
      <c r="AZ108" s="183"/>
      <c r="BA108" s="455">
        <f>SUM(BA5:BA102)</f>
        <v>4454625.748006329</v>
      </c>
      <c r="BB108" s="183"/>
      <c r="BC108" s="183"/>
      <c r="BD108" s="183"/>
      <c r="BE108" s="183"/>
      <c r="BF108" s="183"/>
      <c r="BG108" s="183"/>
      <c r="BH108" s="183"/>
      <c r="BI108" s="183"/>
      <c r="BJ108" s="183"/>
      <c r="BK108" s="183"/>
      <c r="BL108" s="183"/>
      <c r="BM108" s="183"/>
      <c r="BN108" s="183"/>
      <c r="BO108" s="183"/>
      <c r="BP108" s="183"/>
      <c r="BQ108" s="183"/>
      <c r="BR108" s="183"/>
      <c r="BS108" s="183"/>
      <c r="BT108" s="183"/>
      <c r="BU108" s="183"/>
      <c r="BV108" s="183"/>
      <c r="BW108" s="183"/>
      <c r="BX108" s="183"/>
      <c r="BY108" s="183"/>
      <c r="BZ108" s="183"/>
      <c r="CA108" s="183"/>
      <c r="CB108" s="183"/>
      <c r="CC108" s="183"/>
      <c r="CD108" s="183"/>
      <c r="CE108" s="183"/>
      <c r="CF108" s="183"/>
      <c r="CG108" s="183"/>
      <c r="CH108" s="183"/>
      <c r="CI108" s="183"/>
      <c r="CJ108" s="183"/>
      <c r="CK108" s="183"/>
      <c r="CL108" s="183"/>
      <c r="CM108" s="183"/>
      <c r="CN108" s="183"/>
      <c r="CO108" s="183"/>
      <c r="CP108" s="183"/>
      <c r="CQ108" s="183"/>
      <c r="CR108" s="183"/>
      <c r="CS108" s="183"/>
      <c r="CT108" s="183"/>
      <c r="CU108" s="183"/>
      <c r="CV108" s="183"/>
      <c r="CW108" s="183"/>
      <c r="CX108" s="183"/>
      <c r="CY108" s="183"/>
      <c r="CZ108" s="183"/>
      <c r="DA108" s="183"/>
      <c r="DB108" s="183"/>
      <c r="DC108" s="183"/>
      <c r="DD108" s="183"/>
      <c r="DE108" s="183"/>
      <c r="DF108" s="183"/>
      <c r="DG108" s="183"/>
      <c r="DH108" s="183"/>
      <c r="DI108" s="183"/>
      <c r="DJ108" s="183"/>
      <c r="DK108" s="183"/>
      <c r="DL108" s="183"/>
      <c r="DM108" s="183"/>
      <c r="DN108" s="183"/>
      <c r="DO108" s="183"/>
      <c r="DP108" s="183"/>
      <c r="DQ108" s="455">
        <f>SUM(DQ5:DQ102)</f>
        <v>3443764.9506055294</v>
      </c>
    </row>
    <row r="109" spans="1:38" s="245" customFormat="1" ht="15">
      <c r="A109" s="256"/>
      <c r="B109" s="256"/>
      <c r="C109" s="256"/>
      <c r="D109" s="256"/>
      <c r="E109" s="256"/>
      <c r="F109" s="256"/>
      <c r="AI109" s="245">
        <f>SUM(AI5:AI102)</f>
        <v>5484</v>
      </c>
      <c r="AJ109" s="245">
        <f>SUM(AJ5:AJ102)</f>
        <v>117544</v>
      </c>
      <c r="AK109" s="245">
        <f>SUM(AK5:AK102)</f>
        <v>14886</v>
      </c>
      <c r="AL109" s="245">
        <f>SUM(AL5:AL102)</f>
        <v>4920</v>
      </c>
    </row>
    <row r="110" spans="1:6" s="245" customFormat="1" ht="15">
      <c r="A110" s="256"/>
      <c r="B110" s="256"/>
      <c r="C110" s="256"/>
      <c r="D110" s="256"/>
      <c r="E110" s="256"/>
      <c r="F110" s="256"/>
    </row>
    <row r="111" spans="1:6" s="245" customFormat="1" ht="15">
      <c r="A111" s="256"/>
      <c r="B111" s="256"/>
      <c r="C111" s="256"/>
      <c r="D111" s="256"/>
      <c r="E111" s="256"/>
      <c r="F111" s="256"/>
    </row>
    <row r="112" spans="1:6" s="245" customFormat="1" ht="15">
      <c r="A112" s="256"/>
      <c r="B112" s="256"/>
      <c r="C112" s="256"/>
      <c r="D112" s="256"/>
      <c r="E112" s="256"/>
      <c r="F112" s="256"/>
    </row>
    <row r="113" spans="1:6" s="245" customFormat="1" ht="15">
      <c r="A113" s="256"/>
      <c r="B113" s="256"/>
      <c r="C113" s="256"/>
      <c r="D113" s="256"/>
      <c r="E113" s="256"/>
      <c r="F113" s="256"/>
    </row>
    <row r="114" spans="1:6" s="245" customFormat="1" ht="15">
      <c r="A114" s="256"/>
      <c r="B114" s="256"/>
      <c r="C114" s="256"/>
      <c r="D114" s="256"/>
      <c r="E114" s="256"/>
      <c r="F114" s="256"/>
    </row>
    <row r="115" spans="1:6" s="245" customFormat="1" ht="15">
      <c r="A115" s="256"/>
      <c r="B115" s="256"/>
      <c r="C115" s="256"/>
      <c r="D115" s="256"/>
      <c r="E115" s="256"/>
      <c r="F115" s="256"/>
    </row>
    <row r="116" spans="1:6" s="245" customFormat="1" ht="15">
      <c r="A116" s="256"/>
      <c r="B116" s="256"/>
      <c r="C116" s="256"/>
      <c r="D116" s="256"/>
      <c r="E116" s="256"/>
      <c r="F116" s="256"/>
    </row>
    <row r="117" spans="1:6" s="245" customFormat="1" ht="15">
      <c r="A117" s="256"/>
      <c r="B117" s="256"/>
      <c r="C117" s="256"/>
      <c r="D117" s="256"/>
      <c r="E117" s="256"/>
      <c r="F117" s="256"/>
    </row>
    <row r="118" spans="1:6" s="245" customFormat="1" ht="15">
      <c r="A118" s="256"/>
      <c r="B118" s="256"/>
      <c r="C118" s="256"/>
      <c r="D118" s="256"/>
      <c r="E118" s="256"/>
      <c r="F118" s="256"/>
    </row>
    <row r="119" spans="1:6" s="245" customFormat="1" ht="15">
      <c r="A119" s="256"/>
      <c r="B119" s="256"/>
      <c r="C119" s="256"/>
      <c r="D119" s="256"/>
      <c r="E119" s="256"/>
      <c r="F119" s="256"/>
    </row>
    <row r="120" spans="1:6" s="245" customFormat="1" ht="15">
      <c r="A120" s="256"/>
      <c r="B120" s="256"/>
      <c r="C120" s="256"/>
      <c r="D120" s="256"/>
      <c r="E120" s="256"/>
      <c r="F120" s="256"/>
    </row>
    <row r="121" spans="1:6" s="245" customFormat="1" ht="15">
      <c r="A121" s="256"/>
      <c r="B121" s="256"/>
      <c r="C121" s="256"/>
      <c r="D121" s="256"/>
      <c r="E121" s="256"/>
      <c r="F121" s="256"/>
    </row>
    <row r="122" spans="1:6" s="245" customFormat="1" ht="15">
      <c r="A122" s="256"/>
      <c r="B122" s="256"/>
      <c r="C122" s="256"/>
      <c r="D122" s="256"/>
      <c r="E122" s="256"/>
      <c r="F122" s="256"/>
    </row>
    <row r="123" spans="1:6" s="245" customFormat="1" ht="15">
      <c r="A123" s="256"/>
      <c r="B123" s="256"/>
      <c r="C123" s="256"/>
      <c r="D123" s="256"/>
      <c r="E123" s="256"/>
      <c r="F123" s="256"/>
    </row>
    <row r="124" spans="1:6" s="245" customFormat="1" ht="15">
      <c r="A124" s="256"/>
      <c r="B124" s="256"/>
      <c r="C124" s="256"/>
      <c r="D124" s="256"/>
      <c r="E124" s="256"/>
      <c r="F124" s="256"/>
    </row>
    <row r="125" spans="1:6" s="245" customFormat="1" ht="15">
      <c r="A125" s="256"/>
      <c r="B125" s="256"/>
      <c r="C125" s="256"/>
      <c r="D125" s="256"/>
      <c r="E125" s="256"/>
      <c r="F125" s="256"/>
    </row>
    <row r="126" spans="1:6" s="245" customFormat="1" ht="15">
      <c r="A126" s="256"/>
      <c r="B126" s="256"/>
      <c r="C126" s="256"/>
      <c r="D126" s="256"/>
      <c r="E126" s="256"/>
      <c r="F126" s="256"/>
    </row>
    <row r="127" spans="1:6" s="245" customFormat="1" ht="15">
      <c r="A127" s="256"/>
      <c r="B127" s="256"/>
      <c r="C127" s="256"/>
      <c r="D127" s="256"/>
      <c r="E127" s="256"/>
      <c r="F127" s="256"/>
    </row>
    <row r="128" spans="1:6" s="245" customFormat="1" ht="15">
      <c r="A128" s="256"/>
      <c r="B128" s="256"/>
      <c r="C128" s="256"/>
      <c r="D128" s="256"/>
      <c r="E128" s="256"/>
      <c r="F128" s="256"/>
    </row>
    <row r="129" spans="1:6" s="245" customFormat="1" ht="15">
      <c r="A129" s="256"/>
      <c r="B129" s="256"/>
      <c r="C129" s="256"/>
      <c r="D129" s="256"/>
      <c r="E129" s="256"/>
      <c r="F129" s="256"/>
    </row>
    <row r="130" spans="1:6" s="245" customFormat="1" ht="15">
      <c r="A130" s="256"/>
      <c r="B130" s="256"/>
      <c r="C130" s="256"/>
      <c r="D130" s="256"/>
      <c r="E130" s="256"/>
      <c r="F130" s="256"/>
    </row>
    <row r="131" spans="1:6" s="245" customFormat="1" ht="15">
      <c r="A131" s="256"/>
      <c r="B131" s="256"/>
      <c r="C131" s="256"/>
      <c r="D131" s="256"/>
      <c r="E131" s="256"/>
      <c r="F131" s="256"/>
    </row>
    <row r="132" spans="1:6" s="245" customFormat="1" ht="15">
      <c r="A132" s="256"/>
      <c r="B132" s="256"/>
      <c r="C132" s="256"/>
      <c r="D132" s="256"/>
      <c r="E132" s="256"/>
      <c r="F132" s="256"/>
    </row>
    <row r="133" spans="1:6" s="245" customFormat="1" ht="15">
      <c r="A133" s="256"/>
      <c r="B133" s="256"/>
      <c r="C133" s="256"/>
      <c r="D133" s="256"/>
      <c r="E133" s="256"/>
      <c r="F133" s="256"/>
    </row>
    <row r="134" spans="1:6" s="245" customFormat="1" ht="15">
      <c r="A134" s="256"/>
      <c r="B134" s="256"/>
      <c r="C134" s="256"/>
      <c r="D134" s="256"/>
      <c r="E134" s="256"/>
      <c r="F134" s="256"/>
    </row>
    <row r="135" spans="1:6" s="245" customFormat="1" ht="15">
      <c r="A135" s="256"/>
      <c r="B135" s="256"/>
      <c r="C135" s="256"/>
      <c r="D135" s="256"/>
      <c r="E135" s="256"/>
      <c r="F135" s="256"/>
    </row>
    <row r="136" spans="1:6" s="245" customFormat="1" ht="15">
      <c r="A136" s="256"/>
      <c r="B136" s="256"/>
      <c r="C136" s="256"/>
      <c r="D136" s="256"/>
      <c r="E136" s="256"/>
      <c r="F136" s="256"/>
    </row>
    <row r="137" spans="1:6" s="245" customFormat="1" ht="15">
      <c r="A137" s="256"/>
      <c r="B137" s="256"/>
      <c r="C137" s="256"/>
      <c r="D137" s="256"/>
      <c r="E137" s="256"/>
      <c r="F137" s="256"/>
    </row>
    <row r="138" spans="1:6" s="245" customFormat="1" ht="15">
      <c r="A138" s="256"/>
      <c r="B138" s="256"/>
      <c r="C138" s="256"/>
      <c r="D138" s="256"/>
      <c r="E138" s="256"/>
      <c r="F138" s="256"/>
    </row>
    <row r="139" spans="1:6" s="245" customFormat="1" ht="15">
      <c r="A139" s="256"/>
      <c r="B139" s="256"/>
      <c r="C139" s="256"/>
      <c r="D139" s="256"/>
      <c r="E139" s="256"/>
      <c r="F139" s="256"/>
    </row>
    <row r="140" spans="1:6" s="245" customFormat="1" ht="15">
      <c r="A140" s="256"/>
      <c r="B140" s="256"/>
      <c r="C140" s="256"/>
      <c r="D140" s="256"/>
      <c r="E140" s="256"/>
      <c r="F140" s="256"/>
    </row>
    <row r="141" spans="1:6" s="245" customFormat="1" ht="15">
      <c r="A141" s="256"/>
      <c r="B141" s="256"/>
      <c r="C141" s="256"/>
      <c r="D141" s="256"/>
      <c r="E141" s="256"/>
      <c r="F141" s="256"/>
    </row>
    <row r="142" spans="1:6" s="245" customFormat="1" ht="15">
      <c r="A142" s="256"/>
      <c r="B142" s="256"/>
      <c r="C142" s="256"/>
      <c r="D142" s="256"/>
      <c r="E142" s="256"/>
      <c r="F142" s="256"/>
    </row>
    <row r="143" spans="1:6" s="245" customFormat="1" ht="15">
      <c r="A143" s="256"/>
      <c r="B143" s="256"/>
      <c r="C143" s="256"/>
      <c r="D143" s="256"/>
      <c r="E143" s="256"/>
      <c r="F143" s="256"/>
    </row>
    <row r="144" spans="1:6" s="245" customFormat="1" ht="15">
      <c r="A144" s="256"/>
      <c r="B144" s="256"/>
      <c r="C144" s="256"/>
      <c r="D144" s="256"/>
      <c r="E144" s="256"/>
      <c r="F144" s="256"/>
    </row>
    <row r="145" spans="1:6" s="245" customFormat="1" ht="15">
      <c r="A145" s="256"/>
      <c r="B145" s="256"/>
      <c r="C145" s="256"/>
      <c r="D145" s="256"/>
      <c r="E145" s="256"/>
      <c r="F145" s="256"/>
    </row>
    <row r="146" spans="1:6" s="245" customFormat="1" ht="15">
      <c r="A146" s="256"/>
      <c r="B146" s="256"/>
      <c r="C146" s="256"/>
      <c r="D146" s="256"/>
      <c r="E146" s="256"/>
      <c r="F146" s="256"/>
    </row>
    <row r="147" spans="1:6" s="245" customFormat="1" ht="15">
      <c r="A147" s="256"/>
      <c r="B147" s="256"/>
      <c r="C147" s="256"/>
      <c r="D147" s="256"/>
      <c r="E147" s="256"/>
      <c r="F147" s="256"/>
    </row>
    <row r="148" spans="1:6" s="245" customFormat="1" ht="15">
      <c r="A148" s="256"/>
      <c r="B148" s="256"/>
      <c r="C148" s="256"/>
      <c r="D148" s="256"/>
      <c r="E148" s="256"/>
      <c r="F148" s="256"/>
    </row>
    <row r="149" spans="1:6" s="245" customFormat="1" ht="15">
      <c r="A149" s="256"/>
      <c r="B149" s="256"/>
      <c r="C149" s="256"/>
      <c r="D149" s="256"/>
      <c r="E149" s="256"/>
      <c r="F149" s="256"/>
    </row>
    <row r="150" spans="1:6" s="245" customFormat="1" ht="15">
      <c r="A150" s="256"/>
      <c r="B150" s="256"/>
      <c r="C150" s="256"/>
      <c r="D150" s="256"/>
      <c r="E150" s="256"/>
      <c r="F150" s="256"/>
    </row>
    <row r="151" spans="1:6" s="245" customFormat="1" ht="15">
      <c r="A151" s="256"/>
      <c r="B151" s="256"/>
      <c r="C151" s="256"/>
      <c r="D151" s="256"/>
      <c r="E151" s="256"/>
      <c r="F151" s="256"/>
    </row>
    <row r="152" spans="1:6" s="245" customFormat="1" ht="15">
      <c r="A152" s="256"/>
      <c r="B152" s="256"/>
      <c r="C152" s="256"/>
      <c r="D152" s="256"/>
      <c r="E152" s="256"/>
      <c r="F152" s="256"/>
    </row>
    <row r="153" spans="1:6" s="245" customFormat="1" ht="15">
      <c r="A153" s="256"/>
      <c r="B153" s="256"/>
      <c r="C153" s="256"/>
      <c r="D153" s="256"/>
      <c r="E153" s="256"/>
      <c r="F153" s="256"/>
    </row>
    <row r="154" spans="1:6" s="245" customFormat="1" ht="15">
      <c r="A154" s="256"/>
      <c r="B154" s="256"/>
      <c r="C154" s="256"/>
      <c r="D154" s="256"/>
      <c r="E154" s="256"/>
      <c r="F154" s="256"/>
    </row>
    <row r="155" spans="1:6" s="245" customFormat="1" ht="15">
      <c r="A155" s="256"/>
      <c r="B155" s="256"/>
      <c r="C155" s="256"/>
      <c r="D155" s="256"/>
      <c r="E155" s="256"/>
      <c r="F155" s="256"/>
    </row>
    <row r="156" spans="1:6" s="245" customFormat="1" ht="15">
      <c r="A156" s="256"/>
      <c r="B156" s="256"/>
      <c r="C156" s="256"/>
      <c r="D156" s="256"/>
      <c r="E156" s="256"/>
      <c r="F156" s="256"/>
    </row>
    <row r="157" spans="1:6" s="245" customFormat="1" ht="15">
      <c r="A157" s="256"/>
      <c r="B157" s="256"/>
      <c r="C157" s="256"/>
      <c r="D157" s="256"/>
      <c r="E157" s="256"/>
      <c r="F157" s="256"/>
    </row>
    <row r="158" spans="1:6" s="245" customFormat="1" ht="15">
      <c r="A158" s="256"/>
      <c r="B158" s="256"/>
      <c r="C158" s="256"/>
      <c r="D158" s="256"/>
      <c r="E158" s="256"/>
      <c r="F158" s="256"/>
    </row>
    <row r="159" spans="1:6" s="245" customFormat="1" ht="15">
      <c r="A159" s="256"/>
      <c r="B159" s="256"/>
      <c r="C159" s="256"/>
      <c r="D159" s="256"/>
      <c r="E159" s="256"/>
      <c r="F159" s="256"/>
    </row>
    <row r="160" spans="1:6" s="245" customFormat="1" ht="15">
      <c r="A160" s="256"/>
      <c r="B160" s="256"/>
      <c r="C160" s="256"/>
      <c r="D160" s="256"/>
      <c r="E160" s="256"/>
      <c r="F160" s="256"/>
    </row>
    <row r="161" spans="1:6" s="245" customFormat="1" ht="15">
      <c r="A161" s="256"/>
      <c r="B161" s="256"/>
      <c r="C161" s="256"/>
      <c r="D161" s="256"/>
      <c r="E161" s="256"/>
      <c r="F161" s="256"/>
    </row>
    <row r="162" spans="1:6" s="245" customFormat="1" ht="15">
      <c r="A162" s="256"/>
      <c r="B162" s="256"/>
      <c r="C162" s="256"/>
      <c r="D162" s="256"/>
      <c r="E162" s="256"/>
      <c r="F162" s="256"/>
    </row>
    <row r="163" spans="1:6" s="245" customFormat="1" ht="15">
      <c r="A163" s="256"/>
      <c r="B163" s="256"/>
      <c r="C163" s="256"/>
      <c r="D163" s="256"/>
      <c r="E163" s="256"/>
      <c r="F163" s="256"/>
    </row>
    <row r="164" spans="1:6" s="245" customFormat="1" ht="15">
      <c r="A164" s="256"/>
      <c r="B164" s="256"/>
      <c r="C164" s="256"/>
      <c r="D164" s="256"/>
      <c r="E164" s="256"/>
      <c r="F164" s="256"/>
    </row>
    <row r="165" spans="1:6" s="245" customFormat="1" ht="15">
      <c r="A165" s="256"/>
      <c r="B165" s="256"/>
      <c r="C165" s="256"/>
      <c r="D165" s="256"/>
      <c r="E165" s="256"/>
      <c r="F165" s="256"/>
    </row>
    <row r="166" spans="1:6" s="245" customFormat="1" ht="15">
      <c r="A166" s="256"/>
      <c r="B166" s="256"/>
      <c r="C166" s="256"/>
      <c r="D166" s="256"/>
      <c r="E166" s="256"/>
      <c r="F166" s="256"/>
    </row>
    <row r="167" spans="1:6" s="245" customFormat="1" ht="15">
      <c r="A167" s="256"/>
      <c r="B167" s="256"/>
      <c r="C167" s="256"/>
      <c r="D167" s="256"/>
      <c r="E167" s="256"/>
      <c r="F167" s="256"/>
    </row>
    <row r="168" spans="1:6" s="245" customFormat="1" ht="15">
      <c r="A168" s="256"/>
      <c r="B168" s="256"/>
      <c r="C168" s="256"/>
      <c r="D168" s="256"/>
      <c r="E168" s="256"/>
      <c r="F168" s="256"/>
    </row>
    <row r="169" spans="1:6" s="245" customFormat="1" ht="15">
      <c r="A169" s="256"/>
      <c r="B169" s="256"/>
      <c r="C169" s="256"/>
      <c r="D169" s="256"/>
      <c r="E169" s="256"/>
      <c r="F169" s="256"/>
    </row>
    <row r="170" spans="1:6" s="245" customFormat="1" ht="15">
      <c r="A170" s="256"/>
      <c r="B170" s="256"/>
      <c r="C170" s="256"/>
      <c r="D170" s="256"/>
      <c r="E170" s="256"/>
      <c r="F170" s="256"/>
    </row>
    <row r="171" spans="1:6" s="245" customFormat="1" ht="15">
      <c r="A171" s="256"/>
      <c r="B171" s="256"/>
      <c r="C171" s="256"/>
      <c r="D171" s="256"/>
      <c r="E171" s="256"/>
      <c r="F171" s="256"/>
    </row>
    <row r="172" spans="1:6" s="245" customFormat="1" ht="15">
      <c r="A172" s="256"/>
      <c r="B172" s="256"/>
      <c r="C172" s="256"/>
      <c r="D172" s="256"/>
      <c r="E172" s="256"/>
      <c r="F172" s="256"/>
    </row>
    <row r="173" spans="1:6" s="245" customFormat="1" ht="15">
      <c r="A173" s="256"/>
      <c r="B173" s="256"/>
      <c r="C173" s="256"/>
      <c r="D173" s="256"/>
      <c r="E173" s="256"/>
      <c r="F173" s="256"/>
    </row>
    <row r="174" spans="1:6" s="245" customFormat="1" ht="15">
      <c r="A174" s="256"/>
      <c r="B174" s="256"/>
      <c r="C174" s="256"/>
      <c r="D174" s="256"/>
      <c r="E174" s="256"/>
      <c r="F174" s="256"/>
    </row>
    <row r="175" spans="1:6" s="245" customFormat="1" ht="15">
      <c r="A175" s="256"/>
      <c r="B175" s="256"/>
      <c r="C175" s="256"/>
      <c r="D175" s="256"/>
      <c r="E175" s="256"/>
      <c r="F175" s="256"/>
    </row>
    <row r="176" spans="1:6" s="245" customFormat="1" ht="15">
      <c r="A176" s="256"/>
      <c r="B176" s="256"/>
      <c r="C176" s="256"/>
      <c r="D176" s="256"/>
      <c r="E176" s="256"/>
      <c r="F176" s="256"/>
    </row>
    <row r="177" spans="1:6" s="245" customFormat="1" ht="15">
      <c r="A177" s="256"/>
      <c r="B177" s="256"/>
      <c r="C177" s="256"/>
      <c r="D177" s="256"/>
      <c r="E177" s="256"/>
      <c r="F177" s="256"/>
    </row>
    <row r="178" spans="1:6" s="245" customFormat="1" ht="15">
      <c r="A178" s="256"/>
      <c r="B178" s="256"/>
      <c r="C178" s="256"/>
      <c r="D178" s="256"/>
      <c r="E178" s="256"/>
      <c r="F178" s="256"/>
    </row>
    <row r="179" spans="1:6" s="245" customFormat="1" ht="15">
      <c r="A179" s="256"/>
      <c r="B179" s="256"/>
      <c r="C179" s="256"/>
      <c r="D179" s="256"/>
      <c r="E179" s="256"/>
      <c r="F179" s="256"/>
    </row>
    <row r="180" spans="1:6" s="245" customFormat="1" ht="15">
      <c r="A180" s="256"/>
      <c r="B180" s="256"/>
      <c r="C180" s="256"/>
      <c r="D180" s="256"/>
      <c r="E180" s="256"/>
      <c r="F180" s="256"/>
    </row>
    <row r="181" spans="1:6" s="245" customFormat="1" ht="15">
      <c r="A181" s="256"/>
      <c r="B181" s="256"/>
      <c r="C181" s="256"/>
      <c r="D181" s="256"/>
      <c r="E181" s="256"/>
      <c r="F181" s="256"/>
    </row>
    <row r="182" spans="1:6" s="245" customFormat="1" ht="15">
      <c r="A182" s="256"/>
      <c r="B182" s="256"/>
      <c r="C182" s="256"/>
      <c r="D182" s="256"/>
      <c r="E182" s="256"/>
      <c r="F182" s="256"/>
    </row>
    <row r="183" spans="1:6" s="245" customFormat="1" ht="15">
      <c r="A183" s="256"/>
      <c r="B183" s="256"/>
      <c r="C183" s="256"/>
      <c r="D183" s="256"/>
      <c r="E183" s="256"/>
      <c r="F183" s="256"/>
    </row>
    <row r="184" spans="1:6" s="245" customFormat="1" ht="15">
      <c r="A184" s="256"/>
      <c r="B184" s="256"/>
      <c r="C184" s="256"/>
      <c r="D184" s="256"/>
      <c r="E184" s="256"/>
      <c r="F184" s="256"/>
    </row>
    <row r="185" spans="1:6" s="245" customFormat="1" ht="15">
      <c r="A185" s="256"/>
      <c r="B185" s="256"/>
      <c r="C185" s="256"/>
      <c r="D185" s="256"/>
      <c r="E185" s="256"/>
      <c r="F185" s="256"/>
    </row>
    <row r="186" spans="1:6" s="245" customFormat="1" ht="15">
      <c r="A186" s="256"/>
      <c r="B186" s="256"/>
      <c r="C186" s="256"/>
      <c r="D186" s="256"/>
      <c r="E186" s="256"/>
      <c r="F186" s="256"/>
    </row>
    <row r="187" spans="1:6" s="245" customFormat="1" ht="15">
      <c r="A187" s="256"/>
      <c r="B187" s="256"/>
      <c r="C187" s="256"/>
      <c r="D187" s="256"/>
      <c r="E187" s="256"/>
      <c r="F187" s="256"/>
    </row>
    <row r="188" spans="1:6" s="245" customFormat="1" ht="15">
      <c r="A188" s="256"/>
      <c r="B188" s="256"/>
      <c r="C188" s="256"/>
      <c r="D188" s="256"/>
      <c r="E188" s="256"/>
      <c r="F188" s="256"/>
    </row>
    <row r="189" spans="1:6" s="245" customFormat="1" ht="15">
      <c r="A189" s="256"/>
      <c r="B189" s="256"/>
      <c r="C189" s="256"/>
      <c r="D189" s="256"/>
      <c r="E189" s="256"/>
      <c r="F189" s="256"/>
    </row>
    <row r="190" spans="1:6" s="245" customFormat="1" ht="15">
      <c r="A190" s="256"/>
      <c r="B190" s="256"/>
      <c r="C190" s="256"/>
      <c r="D190" s="256"/>
      <c r="E190" s="256"/>
      <c r="F190" s="256"/>
    </row>
    <row r="191" spans="1:6" s="245" customFormat="1" ht="15">
      <c r="A191" s="256"/>
      <c r="B191" s="256"/>
      <c r="C191" s="256"/>
      <c r="D191" s="256"/>
      <c r="E191" s="256"/>
      <c r="F191" s="256"/>
    </row>
    <row r="192" spans="1:6" s="245" customFormat="1" ht="15">
      <c r="A192" s="256"/>
      <c r="B192" s="256"/>
      <c r="C192" s="256"/>
      <c r="D192" s="256"/>
      <c r="E192" s="256"/>
      <c r="F192" s="256"/>
    </row>
    <row r="193" spans="1:6" s="245" customFormat="1" ht="15">
      <c r="A193" s="256"/>
      <c r="B193" s="256"/>
      <c r="C193" s="256"/>
      <c r="D193" s="256"/>
      <c r="E193" s="256"/>
      <c r="F193" s="256"/>
    </row>
    <row r="194" spans="1:6" s="245" customFormat="1" ht="15">
      <c r="A194" s="256"/>
      <c r="B194" s="256"/>
      <c r="C194" s="256"/>
      <c r="D194" s="256"/>
      <c r="E194" s="256"/>
      <c r="F194" s="256"/>
    </row>
    <row r="195" spans="1:6" s="245" customFormat="1" ht="15">
      <c r="A195" s="256"/>
      <c r="B195" s="256"/>
      <c r="C195" s="256"/>
      <c r="D195" s="256"/>
      <c r="E195" s="256"/>
      <c r="F195" s="256"/>
    </row>
    <row r="196" spans="1:6" s="245" customFormat="1" ht="15">
      <c r="A196" s="256"/>
      <c r="B196" s="256"/>
      <c r="C196" s="256"/>
      <c r="D196" s="256"/>
      <c r="E196" s="256"/>
      <c r="F196" s="256"/>
    </row>
    <row r="197" spans="1:6" s="245" customFormat="1" ht="15">
      <c r="A197" s="256"/>
      <c r="B197" s="256"/>
      <c r="C197" s="256"/>
      <c r="D197" s="256"/>
      <c r="E197" s="256"/>
      <c r="F197" s="256"/>
    </row>
    <row r="198" spans="1:6" s="245" customFormat="1" ht="15">
      <c r="A198" s="256"/>
      <c r="B198" s="256"/>
      <c r="C198" s="256"/>
      <c r="D198" s="256"/>
      <c r="E198" s="256"/>
      <c r="F198" s="256"/>
    </row>
    <row r="199" spans="1:6" s="245" customFormat="1" ht="15">
      <c r="A199" s="256"/>
      <c r="B199" s="256"/>
      <c r="C199" s="256"/>
      <c r="D199" s="256"/>
      <c r="E199" s="256"/>
      <c r="F199" s="256"/>
    </row>
    <row r="200" spans="1:6" s="245" customFormat="1" ht="15">
      <c r="A200" s="256"/>
      <c r="B200" s="256"/>
      <c r="C200" s="256"/>
      <c r="D200" s="256"/>
      <c r="E200" s="256"/>
      <c r="F200" s="256"/>
    </row>
    <row r="201" spans="1:6" s="245" customFormat="1" ht="15">
      <c r="A201" s="256"/>
      <c r="B201" s="256"/>
      <c r="C201" s="256"/>
      <c r="D201" s="256"/>
      <c r="E201" s="256"/>
      <c r="F201" s="256"/>
    </row>
    <row r="202" spans="1:6" s="245" customFormat="1" ht="15">
      <c r="A202" s="256"/>
      <c r="B202" s="256"/>
      <c r="C202" s="256"/>
      <c r="D202" s="256"/>
      <c r="E202" s="256"/>
      <c r="F202" s="256"/>
    </row>
    <row r="203" spans="1:6" s="245" customFormat="1" ht="15">
      <c r="A203" s="256"/>
      <c r="B203" s="256"/>
      <c r="C203" s="256"/>
      <c r="D203" s="256"/>
      <c r="E203" s="256"/>
      <c r="F203" s="256"/>
    </row>
    <row r="204" spans="1:6" s="245" customFormat="1" ht="15">
      <c r="A204" s="256"/>
      <c r="B204" s="256"/>
      <c r="C204" s="256"/>
      <c r="D204" s="256"/>
      <c r="E204" s="256"/>
      <c r="F204" s="256"/>
    </row>
    <row r="205" spans="1:6" s="245" customFormat="1" ht="15">
      <c r="A205" s="256"/>
      <c r="B205" s="256"/>
      <c r="C205" s="256"/>
      <c r="D205" s="256"/>
      <c r="E205" s="256"/>
      <c r="F205" s="256"/>
    </row>
    <row r="206" spans="1:6" s="245" customFormat="1" ht="15">
      <c r="A206" s="256"/>
      <c r="B206" s="256"/>
      <c r="C206" s="256"/>
      <c r="D206" s="256"/>
      <c r="E206" s="256"/>
      <c r="F206" s="256"/>
    </row>
    <row r="207" spans="1:6" s="245" customFormat="1" ht="15">
      <c r="A207" s="256"/>
      <c r="B207" s="256"/>
      <c r="C207" s="256"/>
      <c r="D207" s="256"/>
      <c r="E207" s="256"/>
      <c r="F207" s="256"/>
    </row>
    <row r="208" spans="1:6" s="245" customFormat="1" ht="15">
      <c r="A208" s="256"/>
      <c r="B208" s="256"/>
      <c r="C208" s="256"/>
      <c r="D208" s="256"/>
      <c r="E208" s="256"/>
      <c r="F208" s="256"/>
    </row>
    <row r="209" spans="1:6" s="245" customFormat="1" ht="15">
      <c r="A209" s="256"/>
      <c r="B209" s="256"/>
      <c r="C209" s="256"/>
      <c r="D209" s="256"/>
      <c r="E209" s="256"/>
      <c r="F209" s="256"/>
    </row>
    <row r="210" spans="1:6" s="245" customFormat="1" ht="15">
      <c r="A210" s="256"/>
      <c r="B210" s="256"/>
      <c r="C210" s="256"/>
      <c r="D210" s="256"/>
      <c r="E210" s="256"/>
      <c r="F210" s="256"/>
    </row>
    <row r="211" spans="1:6" s="245" customFormat="1" ht="15">
      <c r="A211" s="256"/>
      <c r="B211" s="256"/>
      <c r="C211" s="256"/>
      <c r="D211" s="256"/>
      <c r="E211" s="256"/>
      <c r="F211" s="256"/>
    </row>
    <row r="212" spans="1:6" s="245" customFormat="1" ht="15">
      <c r="A212" s="256"/>
      <c r="B212" s="256"/>
      <c r="C212" s="256"/>
      <c r="D212" s="256"/>
      <c r="E212" s="256"/>
      <c r="F212" s="256"/>
    </row>
    <row r="213" spans="1:6" s="245" customFormat="1" ht="15">
      <c r="A213" s="256"/>
      <c r="B213" s="256"/>
      <c r="C213" s="256"/>
      <c r="D213" s="256"/>
      <c r="E213" s="256"/>
      <c r="F213" s="256"/>
    </row>
    <row r="214" spans="1:6" s="245" customFormat="1" ht="15">
      <c r="A214" s="256"/>
      <c r="B214" s="256"/>
      <c r="C214" s="256"/>
      <c r="D214" s="256"/>
      <c r="E214" s="256"/>
      <c r="F214" s="256"/>
    </row>
    <row r="215" spans="1:6" s="245" customFormat="1" ht="15">
      <c r="A215" s="256"/>
      <c r="B215" s="256"/>
      <c r="C215" s="256"/>
      <c r="D215" s="256"/>
      <c r="E215" s="256"/>
      <c r="F215" s="256"/>
    </row>
    <row r="216" spans="1:6" s="245" customFormat="1" ht="15">
      <c r="A216" s="256"/>
      <c r="B216" s="256"/>
      <c r="C216" s="256"/>
      <c r="D216" s="256"/>
      <c r="E216" s="256"/>
      <c r="F216" s="256"/>
    </row>
    <row r="217" spans="1:6" s="245" customFormat="1" ht="15">
      <c r="A217" s="256"/>
      <c r="B217" s="256"/>
      <c r="C217" s="256"/>
      <c r="D217" s="256"/>
      <c r="E217" s="256"/>
      <c r="F217" s="256"/>
    </row>
    <row r="218" spans="1:6" s="245" customFormat="1" ht="15">
      <c r="A218" s="256"/>
      <c r="B218" s="256"/>
      <c r="C218" s="256"/>
      <c r="D218" s="256"/>
      <c r="E218" s="256"/>
      <c r="F218" s="256"/>
    </row>
    <row r="219" spans="1:6" s="245" customFormat="1" ht="15">
      <c r="A219" s="256"/>
      <c r="B219" s="256"/>
      <c r="C219" s="256"/>
      <c r="D219" s="256"/>
      <c r="E219" s="256"/>
      <c r="F219" s="256"/>
    </row>
    <row r="220" spans="1:6" s="245" customFormat="1" ht="15">
      <c r="A220" s="256"/>
      <c r="B220" s="256"/>
      <c r="C220" s="256"/>
      <c r="D220" s="256"/>
      <c r="E220" s="256"/>
      <c r="F220" s="256"/>
    </row>
    <row r="221" spans="1:6" s="245" customFormat="1" ht="15">
      <c r="A221" s="256"/>
      <c r="B221" s="256"/>
      <c r="C221" s="256"/>
      <c r="D221" s="256"/>
      <c r="E221" s="256"/>
      <c r="F221" s="256"/>
    </row>
    <row r="222" spans="1:6" s="245" customFormat="1" ht="15">
      <c r="A222" s="256"/>
      <c r="B222" s="256"/>
      <c r="C222" s="256"/>
      <c r="D222" s="256"/>
      <c r="E222" s="256"/>
      <c r="F222" s="256"/>
    </row>
    <row r="223" spans="1:6" s="245" customFormat="1" ht="15">
      <c r="A223" s="256"/>
      <c r="B223" s="256"/>
      <c r="C223" s="256"/>
      <c r="D223" s="256"/>
      <c r="E223" s="256"/>
      <c r="F223" s="256"/>
    </row>
    <row r="224" spans="1:6" s="245" customFormat="1" ht="15">
      <c r="A224" s="256"/>
      <c r="B224" s="256"/>
      <c r="C224" s="256"/>
      <c r="D224" s="256"/>
      <c r="E224" s="256"/>
      <c r="F224" s="256"/>
    </row>
    <row r="225" spans="1:6" s="245" customFormat="1" ht="15">
      <c r="A225" s="256"/>
      <c r="B225" s="256"/>
      <c r="C225" s="256"/>
      <c r="D225" s="256"/>
      <c r="E225" s="256"/>
      <c r="F225" s="256"/>
    </row>
    <row r="226" spans="1:6" s="245" customFormat="1" ht="15">
      <c r="A226" s="256"/>
      <c r="B226" s="256"/>
      <c r="C226" s="256"/>
      <c r="D226" s="256"/>
      <c r="E226" s="256"/>
      <c r="F226" s="256"/>
    </row>
    <row r="227" spans="1:6" s="245" customFormat="1" ht="15">
      <c r="A227" s="256"/>
      <c r="B227" s="256"/>
      <c r="C227" s="256"/>
      <c r="D227" s="256"/>
      <c r="E227" s="256"/>
      <c r="F227" s="256"/>
    </row>
    <row r="228" spans="1:6" s="245" customFormat="1" ht="15">
      <c r="A228" s="256"/>
      <c r="B228" s="256"/>
      <c r="C228" s="256"/>
      <c r="D228" s="256"/>
      <c r="E228" s="256"/>
      <c r="F228" s="256"/>
    </row>
    <row r="229" spans="1:6" s="245" customFormat="1" ht="15">
      <c r="A229" s="256"/>
      <c r="B229" s="256"/>
      <c r="C229" s="256"/>
      <c r="D229" s="256"/>
      <c r="E229" s="256"/>
      <c r="F229" s="256"/>
    </row>
    <row r="230" spans="1:6" s="245" customFormat="1" ht="15">
      <c r="A230" s="256"/>
      <c r="B230" s="256"/>
      <c r="C230" s="256"/>
      <c r="D230" s="256"/>
      <c r="E230" s="256"/>
      <c r="F230" s="256"/>
    </row>
    <row r="231" spans="1:6" s="245" customFormat="1" ht="15">
      <c r="A231" s="256"/>
      <c r="B231" s="256"/>
      <c r="C231" s="256"/>
      <c r="D231" s="256"/>
      <c r="E231" s="256"/>
      <c r="F231" s="256"/>
    </row>
    <row r="232" spans="1:6" s="245" customFormat="1" ht="15">
      <c r="A232" s="256"/>
      <c r="B232" s="256"/>
      <c r="C232" s="256"/>
      <c r="D232" s="256"/>
      <c r="E232" s="256"/>
      <c r="F232" s="256"/>
    </row>
    <row r="233" spans="1:6" s="245" customFormat="1" ht="15">
      <c r="A233" s="256"/>
      <c r="B233" s="256"/>
      <c r="C233" s="256"/>
      <c r="D233" s="256"/>
      <c r="E233" s="256"/>
      <c r="F233" s="256"/>
    </row>
    <row r="234" spans="1:6" s="245" customFormat="1" ht="15">
      <c r="A234" s="256"/>
      <c r="B234" s="256"/>
      <c r="C234" s="256"/>
      <c r="D234" s="256"/>
      <c r="E234" s="256"/>
      <c r="F234" s="256"/>
    </row>
    <row r="235" spans="1:6" s="245" customFormat="1" ht="15">
      <c r="A235" s="256"/>
      <c r="B235" s="256"/>
      <c r="C235" s="256"/>
      <c r="D235" s="256"/>
      <c r="E235" s="256"/>
      <c r="F235" s="256"/>
    </row>
    <row r="236" spans="1:6" s="245" customFormat="1" ht="15">
      <c r="A236" s="256"/>
      <c r="B236" s="256"/>
      <c r="C236" s="256"/>
      <c r="D236" s="256"/>
      <c r="E236" s="256"/>
      <c r="F236" s="256"/>
    </row>
    <row r="237" spans="1:6" s="245" customFormat="1" ht="15">
      <c r="A237" s="256"/>
      <c r="B237" s="256"/>
      <c r="C237" s="256"/>
      <c r="D237" s="256"/>
      <c r="E237" s="256"/>
      <c r="F237" s="256"/>
    </row>
    <row r="238" spans="1:6" s="245" customFormat="1" ht="15">
      <c r="A238" s="256"/>
      <c r="B238" s="256"/>
      <c r="C238" s="256"/>
      <c r="D238" s="256"/>
      <c r="E238" s="256"/>
      <c r="F238" s="256"/>
    </row>
    <row r="239" spans="1:6" s="245" customFormat="1" ht="15">
      <c r="A239" s="256"/>
      <c r="B239" s="256"/>
      <c r="C239" s="256"/>
      <c r="D239" s="256"/>
      <c r="E239" s="256"/>
      <c r="F239" s="256"/>
    </row>
    <row r="240" spans="1:6" s="245" customFormat="1" ht="15">
      <c r="A240" s="256"/>
      <c r="B240" s="256"/>
      <c r="C240" s="256"/>
      <c r="D240" s="256"/>
      <c r="E240" s="256"/>
      <c r="F240" s="256"/>
    </row>
    <row r="241" spans="1:6" s="245" customFormat="1" ht="15">
      <c r="A241" s="256"/>
      <c r="B241" s="256"/>
      <c r="C241" s="256"/>
      <c r="D241" s="256"/>
      <c r="E241" s="256"/>
      <c r="F241" s="256"/>
    </row>
    <row r="242" spans="1:6" s="245" customFormat="1" ht="15">
      <c r="A242" s="256"/>
      <c r="B242" s="256"/>
      <c r="C242" s="256"/>
      <c r="D242" s="256"/>
      <c r="E242" s="256"/>
      <c r="F242" s="256"/>
    </row>
    <row r="243" spans="1:6" s="245" customFormat="1" ht="15">
      <c r="A243" s="256"/>
      <c r="B243" s="256"/>
      <c r="C243" s="256"/>
      <c r="D243" s="256"/>
      <c r="E243" s="256"/>
      <c r="F243" s="256"/>
    </row>
    <row r="244" spans="1:6" s="245" customFormat="1" ht="15">
      <c r="A244" s="256"/>
      <c r="B244" s="256"/>
      <c r="C244" s="256"/>
      <c r="D244" s="256"/>
      <c r="E244" s="256"/>
      <c r="F244" s="256"/>
    </row>
    <row r="245" spans="1:6" s="245" customFormat="1" ht="15">
      <c r="A245" s="256"/>
      <c r="B245" s="256"/>
      <c r="C245" s="256"/>
      <c r="D245" s="256"/>
      <c r="E245" s="256"/>
      <c r="F245" s="256"/>
    </row>
    <row r="246" spans="1:6" s="245" customFormat="1" ht="15">
      <c r="A246" s="256"/>
      <c r="B246" s="256"/>
      <c r="C246" s="256"/>
      <c r="D246" s="256"/>
      <c r="E246" s="256"/>
      <c r="F246" s="256"/>
    </row>
    <row r="247" spans="1:6" s="245" customFormat="1" ht="15">
      <c r="A247" s="256"/>
      <c r="B247" s="256"/>
      <c r="C247" s="256"/>
      <c r="D247" s="256"/>
      <c r="E247" s="256"/>
      <c r="F247" s="256"/>
    </row>
    <row r="248" spans="1:6" s="245" customFormat="1" ht="15">
      <c r="A248" s="256"/>
      <c r="B248" s="256"/>
      <c r="C248" s="256"/>
      <c r="D248" s="256"/>
      <c r="E248" s="256"/>
      <c r="F248" s="256"/>
    </row>
    <row r="249" spans="1:6" s="245" customFormat="1" ht="15">
      <c r="A249" s="256"/>
      <c r="B249" s="256"/>
      <c r="C249" s="256"/>
      <c r="D249" s="256"/>
      <c r="E249" s="256"/>
      <c r="F249" s="256"/>
    </row>
    <row r="250" spans="1:6" s="245" customFormat="1" ht="15">
      <c r="A250" s="256"/>
      <c r="B250" s="256"/>
      <c r="C250" s="256"/>
      <c r="D250" s="256"/>
      <c r="E250" s="256"/>
      <c r="F250" s="256"/>
    </row>
    <row r="251" spans="1:6" s="245" customFormat="1" ht="15">
      <c r="A251" s="256"/>
      <c r="B251" s="256"/>
      <c r="C251" s="256"/>
      <c r="D251" s="256"/>
      <c r="E251" s="256"/>
      <c r="F251" s="256"/>
    </row>
    <row r="252" spans="1:6" s="245" customFormat="1" ht="15">
      <c r="A252" s="256"/>
      <c r="B252" s="256"/>
      <c r="C252" s="256"/>
      <c r="D252" s="256"/>
      <c r="E252" s="256"/>
      <c r="F252" s="256"/>
    </row>
    <row r="253" spans="1:6" s="245" customFormat="1" ht="15">
      <c r="A253" s="256"/>
      <c r="B253" s="256"/>
      <c r="C253" s="256"/>
      <c r="D253" s="256"/>
      <c r="E253" s="256"/>
      <c r="F253" s="256"/>
    </row>
    <row r="254" spans="1:6" s="245" customFormat="1" ht="15">
      <c r="A254" s="256"/>
      <c r="B254" s="256"/>
      <c r="C254" s="256"/>
      <c r="D254" s="256"/>
      <c r="E254" s="256"/>
      <c r="F254" s="256"/>
    </row>
    <row r="255" spans="1:6" s="245" customFormat="1" ht="15">
      <c r="A255" s="256"/>
      <c r="B255" s="256"/>
      <c r="C255" s="256"/>
      <c r="D255" s="256"/>
      <c r="E255" s="256"/>
      <c r="F255" s="256"/>
    </row>
    <row r="256" spans="1:6" s="245" customFormat="1" ht="15">
      <c r="A256" s="256"/>
      <c r="B256" s="256"/>
      <c r="C256" s="256"/>
      <c r="D256" s="256"/>
      <c r="E256" s="256"/>
      <c r="F256" s="256"/>
    </row>
    <row r="257" spans="1:6" s="245" customFormat="1" ht="15">
      <c r="A257" s="256"/>
      <c r="B257" s="256"/>
      <c r="C257" s="256"/>
      <c r="D257" s="256"/>
      <c r="E257" s="256"/>
      <c r="F257" s="256"/>
    </row>
    <row r="258" spans="1:6" s="245" customFormat="1" ht="15">
      <c r="A258" s="256"/>
      <c r="B258" s="256"/>
      <c r="C258" s="256"/>
      <c r="D258" s="256"/>
      <c r="E258" s="256"/>
      <c r="F258" s="256"/>
    </row>
    <row r="259" spans="1:6" s="245" customFormat="1" ht="15">
      <c r="A259" s="256"/>
      <c r="B259" s="256"/>
      <c r="C259" s="256"/>
      <c r="D259" s="256"/>
      <c r="E259" s="256"/>
      <c r="F259" s="256"/>
    </row>
    <row r="260" spans="1:6" s="245" customFormat="1" ht="15">
      <c r="A260" s="256"/>
      <c r="B260" s="256"/>
      <c r="C260" s="256"/>
      <c r="D260" s="256"/>
      <c r="E260" s="256"/>
      <c r="F260" s="256"/>
    </row>
    <row r="261" spans="1:6" s="245" customFormat="1" ht="15">
      <c r="A261" s="256"/>
      <c r="B261" s="256"/>
      <c r="C261" s="256"/>
      <c r="D261" s="256"/>
      <c r="E261" s="256"/>
      <c r="F261" s="256"/>
    </row>
    <row r="262" spans="1:6" s="245" customFormat="1" ht="15">
      <c r="A262" s="256"/>
      <c r="B262" s="256"/>
      <c r="C262" s="256"/>
      <c r="D262" s="256"/>
      <c r="E262" s="256"/>
      <c r="F262" s="256"/>
    </row>
    <row r="263" spans="1:6" s="245" customFormat="1" ht="15">
      <c r="A263" s="256"/>
      <c r="B263" s="256"/>
      <c r="C263" s="256"/>
      <c r="D263" s="256"/>
      <c r="E263" s="256"/>
      <c r="F263" s="256"/>
    </row>
    <row r="264" spans="1:6" s="245" customFormat="1" ht="15">
      <c r="A264" s="256"/>
      <c r="B264" s="256"/>
      <c r="C264" s="256"/>
      <c r="D264" s="256"/>
      <c r="E264" s="256"/>
      <c r="F264" s="256"/>
    </row>
    <row r="265" spans="1:6" s="245" customFormat="1" ht="15">
      <c r="A265" s="256"/>
      <c r="B265" s="256"/>
      <c r="C265" s="256"/>
      <c r="D265" s="256"/>
      <c r="E265" s="256"/>
      <c r="F265" s="256"/>
    </row>
    <row r="266" spans="1:6" s="245" customFormat="1" ht="15">
      <c r="A266" s="256"/>
      <c r="B266" s="256"/>
      <c r="C266" s="256"/>
      <c r="D266" s="256"/>
      <c r="E266" s="256"/>
      <c r="F266" s="256"/>
    </row>
    <row r="267" spans="1:6" s="245" customFormat="1" ht="15">
      <c r="A267" s="256"/>
      <c r="B267" s="256"/>
      <c r="C267" s="256"/>
      <c r="D267" s="256"/>
      <c r="E267" s="256"/>
      <c r="F267" s="256"/>
    </row>
    <row r="268" spans="1:6" s="245" customFormat="1" ht="15">
      <c r="A268" s="256"/>
      <c r="B268" s="256"/>
      <c r="C268" s="256"/>
      <c r="D268" s="256"/>
      <c r="E268" s="256"/>
      <c r="F268" s="256"/>
    </row>
    <row r="269" spans="1:6" s="245" customFormat="1" ht="15">
      <c r="A269" s="256"/>
      <c r="B269" s="256"/>
      <c r="C269" s="256"/>
      <c r="D269" s="256"/>
      <c r="E269" s="256"/>
      <c r="F269" s="256"/>
    </row>
    <row r="270" spans="1:6" s="245" customFormat="1" ht="15">
      <c r="A270" s="256"/>
      <c r="B270" s="256"/>
      <c r="C270" s="256"/>
      <c r="D270" s="256"/>
      <c r="E270" s="256"/>
      <c r="F270" s="256"/>
    </row>
    <row r="271" spans="1:6" s="245" customFormat="1" ht="15">
      <c r="A271" s="256"/>
      <c r="B271" s="256"/>
      <c r="C271" s="256"/>
      <c r="D271" s="256"/>
      <c r="E271" s="256"/>
      <c r="F271" s="256"/>
    </row>
    <row r="272" spans="1:6" s="245" customFormat="1" ht="15">
      <c r="A272" s="256"/>
      <c r="B272" s="256"/>
      <c r="C272" s="256"/>
      <c r="D272" s="256"/>
      <c r="E272" s="256"/>
      <c r="F272" s="256"/>
    </row>
    <row r="273" spans="1:6" s="245" customFormat="1" ht="15">
      <c r="A273" s="256"/>
      <c r="B273" s="256"/>
      <c r="C273" s="256"/>
      <c r="D273" s="256"/>
      <c r="E273" s="256"/>
      <c r="F273" s="256"/>
    </row>
    <row r="274" spans="1:6" s="245" customFormat="1" ht="15">
      <c r="A274" s="256"/>
      <c r="B274" s="256"/>
      <c r="C274" s="256"/>
      <c r="D274" s="256"/>
      <c r="E274" s="256"/>
      <c r="F274" s="256"/>
    </row>
    <row r="275" spans="1:6" s="245" customFormat="1" ht="15">
      <c r="A275" s="256"/>
      <c r="B275" s="256"/>
      <c r="C275" s="256"/>
      <c r="D275" s="256"/>
      <c r="E275" s="256"/>
      <c r="F275" s="256"/>
    </row>
    <row r="276" spans="1:6" s="245" customFormat="1" ht="15">
      <c r="A276" s="256"/>
      <c r="B276" s="256"/>
      <c r="C276" s="256"/>
      <c r="D276" s="256"/>
      <c r="E276" s="256"/>
      <c r="F276" s="256"/>
    </row>
    <row r="277" spans="1:6" s="245" customFormat="1" ht="15">
      <c r="A277" s="256"/>
      <c r="B277" s="256"/>
      <c r="C277" s="256"/>
      <c r="D277" s="256"/>
      <c r="E277" s="256"/>
      <c r="F277" s="256"/>
    </row>
    <row r="278" spans="1:6" s="245" customFormat="1" ht="15">
      <c r="A278" s="256"/>
      <c r="B278" s="256"/>
      <c r="C278" s="256"/>
      <c r="D278" s="256"/>
      <c r="E278" s="256"/>
      <c r="F278" s="256"/>
    </row>
    <row r="279" spans="1:6" s="245" customFormat="1" ht="15">
      <c r="A279" s="256"/>
      <c r="B279" s="256"/>
      <c r="C279" s="256"/>
      <c r="D279" s="256"/>
      <c r="E279" s="256"/>
      <c r="F279" s="256"/>
    </row>
    <row r="280" spans="1:6" s="245" customFormat="1" ht="15">
      <c r="A280" s="256"/>
      <c r="B280" s="256"/>
      <c r="C280" s="256"/>
      <c r="D280" s="256"/>
      <c r="E280" s="256"/>
      <c r="F280" s="256"/>
    </row>
    <row r="281" spans="1:6" s="245" customFormat="1" ht="15">
      <c r="A281" s="256"/>
      <c r="B281" s="256"/>
      <c r="C281" s="256"/>
      <c r="D281" s="256"/>
      <c r="E281" s="256"/>
      <c r="F281" s="256"/>
    </row>
    <row r="282" spans="1:6" s="245" customFormat="1" ht="15">
      <c r="A282" s="256"/>
      <c r="B282" s="256"/>
      <c r="C282" s="256"/>
      <c r="D282" s="256"/>
      <c r="E282" s="256"/>
      <c r="F282" s="256"/>
    </row>
    <row r="283" spans="1:6" s="245" customFormat="1" ht="15">
      <c r="A283" s="256"/>
      <c r="B283" s="256"/>
      <c r="C283" s="256"/>
      <c r="D283" s="256"/>
      <c r="E283" s="256"/>
      <c r="F283" s="256"/>
    </row>
    <row r="284" spans="1:6" s="245" customFormat="1" ht="15">
      <c r="A284" s="256"/>
      <c r="B284" s="256"/>
      <c r="C284" s="256"/>
      <c r="D284" s="256"/>
      <c r="E284" s="256"/>
      <c r="F284" s="256"/>
    </row>
    <row r="285" spans="1:6" s="245" customFormat="1" ht="15">
      <c r="A285" s="256"/>
      <c r="B285" s="256"/>
      <c r="C285" s="256"/>
      <c r="D285" s="256"/>
      <c r="E285" s="256"/>
      <c r="F285" s="256"/>
    </row>
    <row r="286" spans="1:6" s="245" customFormat="1" ht="15">
      <c r="A286" s="256"/>
      <c r="B286" s="256"/>
      <c r="C286" s="256"/>
      <c r="D286" s="256"/>
      <c r="E286" s="256"/>
      <c r="F286" s="256"/>
    </row>
    <row r="287" spans="1:6" s="245" customFormat="1" ht="15">
      <c r="A287" s="256"/>
      <c r="B287" s="256"/>
      <c r="C287" s="256"/>
      <c r="D287" s="256"/>
      <c r="E287" s="256"/>
      <c r="F287" s="256"/>
    </row>
    <row r="288" spans="1:6" s="245" customFormat="1" ht="15">
      <c r="A288" s="256"/>
      <c r="B288" s="256"/>
      <c r="C288" s="256"/>
      <c r="D288" s="256"/>
      <c r="E288" s="256"/>
      <c r="F288" s="256"/>
    </row>
    <row r="289" spans="1:6" s="245" customFormat="1" ht="15">
      <c r="A289" s="256"/>
      <c r="B289" s="256"/>
      <c r="C289" s="256"/>
      <c r="D289" s="256"/>
      <c r="E289" s="256"/>
      <c r="F289" s="256"/>
    </row>
    <row r="290" spans="1:6" s="245" customFormat="1" ht="15">
      <c r="A290" s="256"/>
      <c r="B290" s="256"/>
      <c r="C290" s="256"/>
      <c r="D290" s="256"/>
      <c r="E290" s="256"/>
      <c r="F290" s="256"/>
    </row>
    <row r="291" spans="1:6" s="245" customFormat="1" ht="15">
      <c r="A291" s="256"/>
      <c r="B291" s="256"/>
      <c r="C291" s="256"/>
      <c r="D291" s="256"/>
      <c r="E291" s="256"/>
      <c r="F291" s="256"/>
    </row>
    <row r="292" spans="1:6" s="245" customFormat="1" ht="15">
      <c r="A292" s="256"/>
      <c r="B292" s="256"/>
      <c r="C292" s="256"/>
      <c r="D292" s="256"/>
      <c r="E292" s="256"/>
      <c r="F292" s="256"/>
    </row>
    <row r="293" spans="1:6" s="245" customFormat="1" ht="15">
      <c r="A293" s="256"/>
      <c r="B293" s="256"/>
      <c r="C293" s="256"/>
      <c r="D293" s="256"/>
      <c r="E293" s="256"/>
      <c r="F293" s="256"/>
    </row>
    <row r="294" spans="1:6" s="245" customFormat="1" ht="15">
      <c r="A294" s="256"/>
      <c r="B294" s="256"/>
      <c r="C294" s="256"/>
      <c r="D294" s="256"/>
      <c r="E294" s="256"/>
      <c r="F294" s="256"/>
    </row>
    <row r="295" spans="1:6" s="245" customFormat="1" ht="15">
      <c r="A295" s="256"/>
      <c r="B295" s="256"/>
      <c r="C295" s="256"/>
      <c r="D295" s="256"/>
      <c r="E295" s="256"/>
      <c r="F295" s="256"/>
    </row>
    <row r="296" spans="1:6" s="245" customFormat="1" ht="15">
      <c r="A296" s="256"/>
      <c r="B296" s="256"/>
      <c r="C296" s="256"/>
      <c r="D296" s="256"/>
      <c r="E296" s="256"/>
      <c r="F296" s="256"/>
    </row>
    <row r="297" spans="1:6" s="245" customFormat="1" ht="15">
      <c r="A297" s="256"/>
      <c r="B297" s="256"/>
      <c r="C297" s="256"/>
      <c r="D297" s="256"/>
      <c r="E297" s="256"/>
      <c r="F297" s="256"/>
    </row>
    <row r="298" spans="1:6" s="245" customFormat="1" ht="15">
      <c r="A298" s="256"/>
      <c r="B298" s="256"/>
      <c r="C298" s="256"/>
      <c r="D298" s="256"/>
      <c r="E298" s="256"/>
      <c r="F298" s="256"/>
    </row>
    <row r="299" spans="1:6" s="245" customFormat="1" ht="15">
      <c r="A299" s="256"/>
      <c r="B299" s="256"/>
      <c r="C299" s="256"/>
      <c r="D299" s="256"/>
      <c r="E299" s="256"/>
      <c r="F299" s="256"/>
    </row>
    <row r="300" spans="1:6" s="245" customFormat="1" ht="15">
      <c r="A300" s="256"/>
      <c r="B300" s="256"/>
      <c r="C300" s="256"/>
      <c r="D300" s="256"/>
      <c r="E300" s="256"/>
      <c r="F300" s="256"/>
    </row>
    <row r="301" spans="1:6" s="245" customFormat="1" ht="15">
      <c r="A301" s="256"/>
      <c r="B301" s="256"/>
      <c r="C301" s="256"/>
      <c r="D301" s="256"/>
      <c r="E301" s="256"/>
      <c r="F301" s="256"/>
    </row>
    <row r="302" spans="1:6" s="245" customFormat="1" ht="15">
      <c r="A302" s="256"/>
      <c r="B302" s="256"/>
      <c r="C302" s="256"/>
      <c r="D302" s="256"/>
      <c r="E302" s="256"/>
      <c r="F302" s="256"/>
    </row>
    <row r="303" spans="1:6" s="245" customFormat="1" ht="15">
      <c r="A303" s="256"/>
      <c r="B303" s="256"/>
      <c r="C303" s="256"/>
      <c r="D303" s="256"/>
      <c r="E303" s="256"/>
      <c r="F303" s="256"/>
    </row>
    <row r="304" spans="1:6" s="245" customFormat="1" ht="15">
      <c r="A304" s="256"/>
      <c r="B304" s="256"/>
      <c r="C304" s="256"/>
      <c r="D304" s="256"/>
      <c r="E304" s="256"/>
      <c r="F304" s="256"/>
    </row>
    <row r="305" spans="1:6" s="245" customFormat="1" ht="15">
      <c r="A305" s="256"/>
      <c r="B305" s="256"/>
      <c r="C305" s="256"/>
      <c r="D305" s="256"/>
      <c r="E305" s="256"/>
      <c r="F305" s="256"/>
    </row>
    <row r="306" spans="1:6" s="245" customFormat="1" ht="15">
      <c r="A306" s="256"/>
      <c r="B306" s="256"/>
      <c r="C306" s="256"/>
      <c r="D306" s="256"/>
      <c r="E306" s="256"/>
      <c r="F306" s="256"/>
    </row>
    <row r="307" spans="1:6" s="245" customFormat="1" ht="15">
      <c r="A307" s="256"/>
      <c r="B307" s="256"/>
      <c r="C307" s="256"/>
      <c r="D307" s="256"/>
      <c r="E307" s="256"/>
      <c r="F307" s="256"/>
    </row>
    <row r="308" spans="1:6" s="245" customFormat="1" ht="15">
      <c r="A308" s="256"/>
      <c r="B308" s="256"/>
      <c r="C308" s="256"/>
      <c r="D308" s="256"/>
      <c r="E308" s="256"/>
      <c r="F308" s="256"/>
    </row>
    <row r="309" spans="1:6" s="245" customFormat="1" ht="15">
      <c r="A309" s="256"/>
      <c r="B309" s="256"/>
      <c r="C309" s="256"/>
      <c r="D309" s="256"/>
      <c r="E309" s="256"/>
      <c r="F309" s="256"/>
    </row>
    <row r="310" spans="1:6" s="245" customFormat="1" ht="15">
      <c r="A310" s="256"/>
      <c r="B310" s="256"/>
      <c r="C310" s="256"/>
      <c r="D310" s="256"/>
      <c r="E310" s="256"/>
      <c r="F310" s="256"/>
    </row>
    <row r="311" spans="1:6" s="245" customFormat="1" ht="15">
      <c r="A311" s="256"/>
      <c r="B311" s="256"/>
      <c r="C311" s="256"/>
      <c r="D311" s="256"/>
      <c r="E311" s="256"/>
      <c r="F311" s="256"/>
    </row>
    <row r="312" spans="1:6" s="245" customFormat="1" ht="15">
      <c r="A312" s="256"/>
      <c r="B312" s="256"/>
      <c r="C312" s="256"/>
      <c r="D312" s="256"/>
      <c r="E312" s="256"/>
      <c r="F312" s="256"/>
    </row>
    <row r="313" spans="1:6" s="245" customFormat="1" ht="15">
      <c r="A313" s="256"/>
      <c r="B313" s="256"/>
      <c r="C313" s="256"/>
      <c r="D313" s="256"/>
      <c r="E313" s="256"/>
      <c r="F313" s="256"/>
    </row>
    <row r="314" spans="1:6" s="245" customFormat="1" ht="15">
      <c r="A314" s="256"/>
      <c r="B314" s="256"/>
      <c r="C314" s="256"/>
      <c r="D314" s="256"/>
      <c r="E314" s="256"/>
      <c r="F314" s="256"/>
    </row>
    <row r="315" spans="1:6" s="245" customFormat="1" ht="15">
      <c r="A315" s="256"/>
      <c r="B315" s="256"/>
      <c r="C315" s="256"/>
      <c r="D315" s="256"/>
      <c r="E315" s="256"/>
      <c r="F315" s="256"/>
    </row>
    <row r="316" spans="1:6" s="245" customFormat="1" ht="15">
      <c r="A316" s="256"/>
      <c r="B316" s="256"/>
      <c r="C316" s="256"/>
      <c r="D316" s="256"/>
      <c r="E316" s="256"/>
      <c r="F316" s="256"/>
    </row>
    <row r="317" spans="1:6" s="245" customFormat="1" ht="15">
      <c r="A317" s="256"/>
      <c r="B317" s="256"/>
      <c r="C317" s="256"/>
      <c r="D317" s="256"/>
      <c r="E317" s="256"/>
      <c r="F317" s="256"/>
    </row>
    <row r="318" spans="1:6" s="245" customFormat="1" ht="15">
      <c r="A318" s="256"/>
      <c r="B318" s="256"/>
      <c r="C318" s="256"/>
      <c r="D318" s="256"/>
      <c r="E318" s="256"/>
      <c r="F318" s="256"/>
    </row>
    <row r="319" spans="1:6" s="245" customFormat="1" ht="15">
      <c r="A319" s="256"/>
      <c r="B319" s="256"/>
      <c r="C319" s="256"/>
      <c r="D319" s="256"/>
      <c r="E319" s="256"/>
      <c r="F319" s="256"/>
    </row>
    <row r="320" spans="1:6" s="245" customFormat="1" ht="15">
      <c r="A320" s="256"/>
      <c r="B320" s="256"/>
      <c r="C320" s="256"/>
      <c r="D320" s="256"/>
      <c r="E320" s="256"/>
      <c r="F320" s="256"/>
    </row>
    <row r="321" spans="1:6" s="245" customFormat="1" ht="15">
      <c r="A321" s="256"/>
      <c r="B321" s="256"/>
      <c r="C321" s="256"/>
      <c r="D321" s="256"/>
      <c r="E321" s="256"/>
      <c r="F321" s="256"/>
    </row>
    <row r="322" spans="1:6" s="245" customFormat="1" ht="15">
      <c r="A322" s="256"/>
      <c r="B322" s="256"/>
      <c r="C322" s="256"/>
      <c r="D322" s="256"/>
      <c r="E322" s="256"/>
      <c r="F322" s="256"/>
    </row>
    <row r="323" spans="1:6" s="245" customFormat="1" ht="15">
      <c r="A323" s="256"/>
      <c r="B323" s="256"/>
      <c r="C323" s="256"/>
      <c r="D323" s="256"/>
      <c r="E323" s="256"/>
      <c r="F323" s="256"/>
    </row>
    <row r="324" spans="1:6" s="245" customFormat="1" ht="15">
      <c r="A324" s="256"/>
      <c r="B324" s="256"/>
      <c r="C324" s="256"/>
      <c r="D324" s="256"/>
      <c r="E324" s="256"/>
      <c r="F324" s="256"/>
    </row>
    <row r="325" spans="1:6" s="245" customFormat="1" ht="15">
      <c r="A325" s="256"/>
      <c r="B325" s="256"/>
      <c r="C325" s="256"/>
      <c r="D325" s="256"/>
      <c r="E325" s="256"/>
      <c r="F325" s="256"/>
    </row>
    <row r="326" spans="1:6" s="245" customFormat="1" ht="15">
      <c r="A326" s="256"/>
      <c r="B326" s="256"/>
      <c r="C326" s="256"/>
      <c r="D326" s="256"/>
      <c r="E326" s="256"/>
      <c r="F326" s="256"/>
    </row>
    <row r="327" spans="1:6" s="245" customFormat="1" ht="15">
      <c r="A327" s="256"/>
      <c r="B327" s="256"/>
      <c r="C327" s="256"/>
      <c r="D327" s="256"/>
      <c r="E327" s="256"/>
      <c r="F327" s="256"/>
    </row>
    <row r="328" spans="1:6" s="245" customFormat="1" ht="15">
      <c r="A328" s="256"/>
      <c r="B328" s="256"/>
      <c r="C328" s="256"/>
      <c r="D328" s="256"/>
      <c r="E328" s="256"/>
      <c r="F328" s="256"/>
    </row>
    <row r="329" spans="1:6" s="245" customFormat="1" ht="15">
      <c r="A329" s="256"/>
      <c r="B329" s="256"/>
      <c r="C329" s="256"/>
      <c r="D329" s="256"/>
      <c r="E329" s="256"/>
      <c r="F329" s="256"/>
    </row>
    <row r="330" spans="1:6" s="245" customFormat="1" ht="15">
      <c r="A330" s="256"/>
      <c r="B330" s="256"/>
      <c r="C330" s="256"/>
      <c r="D330" s="256"/>
      <c r="E330" s="256"/>
      <c r="F330" s="256"/>
    </row>
    <row r="331" spans="1:6" s="245" customFormat="1" ht="15">
      <c r="A331" s="256"/>
      <c r="B331" s="256"/>
      <c r="C331" s="256"/>
      <c r="D331" s="256"/>
      <c r="E331" s="256"/>
      <c r="F331" s="256"/>
    </row>
    <row r="332" spans="1:6" s="245" customFormat="1" ht="15">
      <c r="A332" s="256"/>
      <c r="B332" s="256"/>
      <c r="C332" s="256"/>
      <c r="D332" s="256"/>
      <c r="E332" s="256"/>
      <c r="F332" s="256"/>
    </row>
    <row r="333" spans="1:6" s="245" customFormat="1" ht="15">
      <c r="A333" s="256"/>
      <c r="B333" s="256"/>
      <c r="C333" s="256"/>
      <c r="D333" s="256"/>
      <c r="E333" s="256"/>
      <c r="F333" s="256"/>
    </row>
    <row r="334" spans="1:6" s="245" customFormat="1" ht="15">
      <c r="A334" s="256"/>
      <c r="B334" s="256"/>
      <c r="C334" s="256"/>
      <c r="D334" s="256"/>
      <c r="E334" s="256"/>
      <c r="F334" s="256"/>
    </row>
    <row r="335" spans="1:6" s="245" customFormat="1" ht="15">
      <c r="A335" s="256"/>
      <c r="B335" s="256"/>
      <c r="C335" s="256"/>
      <c r="D335" s="256"/>
      <c r="E335" s="256"/>
      <c r="F335" s="256"/>
    </row>
    <row r="336" spans="1:6" s="245" customFormat="1" ht="15">
      <c r="A336" s="256"/>
      <c r="B336" s="256"/>
      <c r="C336" s="256"/>
      <c r="D336" s="256"/>
      <c r="E336" s="256"/>
      <c r="F336" s="256"/>
    </row>
    <row r="337" spans="1:6" s="245" customFormat="1" ht="15">
      <c r="A337" s="256"/>
      <c r="B337" s="256"/>
      <c r="C337" s="256"/>
      <c r="D337" s="256"/>
      <c r="E337" s="256"/>
      <c r="F337" s="256"/>
    </row>
    <row r="338" spans="1:6" s="245" customFormat="1" ht="15">
      <c r="A338" s="256"/>
      <c r="B338" s="256"/>
      <c r="C338" s="256"/>
      <c r="D338" s="256"/>
      <c r="E338" s="256"/>
      <c r="F338" s="256"/>
    </row>
    <row r="339" spans="1:6" s="245" customFormat="1" ht="15">
      <c r="A339" s="256"/>
      <c r="B339" s="256"/>
      <c r="C339" s="256"/>
      <c r="D339" s="256"/>
      <c r="E339" s="256"/>
      <c r="F339" s="256"/>
    </row>
    <row r="340" spans="1:6" s="245" customFormat="1" ht="15">
      <c r="A340" s="256"/>
      <c r="B340" s="256"/>
      <c r="C340" s="256"/>
      <c r="D340" s="256"/>
      <c r="E340" s="256"/>
      <c r="F340" s="256"/>
    </row>
    <row r="341" spans="1:6" s="245" customFormat="1" ht="15">
      <c r="A341" s="256"/>
      <c r="B341" s="256"/>
      <c r="C341" s="256"/>
      <c r="D341" s="256"/>
      <c r="E341" s="256"/>
      <c r="F341" s="256"/>
    </row>
    <row r="342" spans="1:6" s="245" customFormat="1" ht="15">
      <c r="A342" s="256"/>
      <c r="B342" s="256"/>
      <c r="C342" s="256"/>
      <c r="D342" s="256"/>
      <c r="E342" s="256"/>
      <c r="F342" s="256"/>
    </row>
    <row r="343" spans="1:6" s="245" customFormat="1" ht="15">
      <c r="A343" s="256"/>
      <c r="B343" s="256"/>
      <c r="C343" s="256"/>
      <c r="D343" s="256"/>
      <c r="E343" s="256"/>
      <c r="F343" s="256"/>
    </row>
    <row r="344" spans="1:6" s="245" customFormat="1" ht="15">
      <c r="A344" s="256"/>
      <c r="B344" s="256"/>
      <c r="C344" s="256"/>
      <c r="D344" s="256"/>
      <c r="E344" s="256"/>
      <c r="F344" s="256"/>
    </row>
    <row r="345" spans="1:6" s="245" customFormat="1" ht="15">
      <c r="A345" s="256"/>
      <c r="B345" s="256"/>
      <c r="C345" s="256"/>
      <c r="D345" s="256"/>
      <c r="E345" s="256"/>
      <c r="F345" s="256"/>
    </row>
    <row r="346" spans="1:6" s="245" customFormat="1" ht="15">
      <c r="A346" s="256"/>
      <c r="B346" s="256"/>
      <c r="C346" s="256"/>
      <c r="D346" s="256"/>
      <c r="E346" s="256"/>
      <c r="F346" s="256"/>
    </row>
    <row r="347" spans="1:6" s="245" customFormat="1" ht="15">
      <c r="A347" s="256"/>
      <c r="B347" s="256"/>
      <c r="C347" s="256"/>
      <c r="D347" s="256"/>
      <c r="E347" s="256"/>
      <c r="F347" s="256"/>
    </row>
    <row r="348" spans="1:6" s="245" customFormat="1" ht="15">
      <c r="A348" s="256"/>
      <c r="B348" s="256"/>
      <c r="C348" s="256"/>
      <c r="D348" s="256"/>
      <c r="E348" s="256"/>
      <c r="F348" s="256"/>
    </row>
    <row r="349" spans="1:6" s="245" customFormat="1" ht="15">
      <c r="A349" s="256"/>
      <c r="B349" s="256"/>
      <c r="C349" s="256"/>
      <c r="D349" s="256"/>
      <c r="E349" s="256"/>
      <c r="F349" s="256"/>
    </row>
    <row r="350" spans="1:6" s="245" customFormat="1" ht="15">
      <c r="A350" s="256"/>
      <c r="B350" s="256"/>
      <c r="C350" s="256"/>
      <c r="D350" s="256"/>
      <c r="E350" s="256"/>
      <c r="F350" s="256"/>
    </row>
    <row r="351" spans="1:6" s="245" customFormat="1" ht="15">
      <c r="A351" s="256"/>
      <c r="B351" s="256"/>
      <c r="C351" s="256"/>
      <c r="D351" s="256"/>
      <c r="E351" s="256"/>
      <c r="F351" s="256"/>
    </row>
    <row r="352" spans="1:6" s="245" customFormat="1" ht="15">
      <c r="A352" s="256"/>
      <c r="B352" s="256"/>
      <c r="C352" s="256"/>
      <c r="D352" s="256"/>
      <c r="E352" s="256"/>
      <c r="F352" s="256"/>
    </row>
    <row r="353" spans="1:6" s="245" customFormat="1" ht="15">
      <c r="A353" s="256"/>
      <c r="B353" s="256"/>
      <c r="C353" s="256"/>
      <c r="D353" s="256"/>
      <c r="E353" s="256"/>
      <c r="F353" s="256"/>
    </row>
    <row r="354" spans="1:6" s="245" customFormat="1" ht="15">
      <c r="A354" s="256"/>
      <c r="B354" s="256"/>
      <c r="C354" s="256"/>
      <c r="D354" s="256"/>
      <c r="E354" s="256"/>
      <c r="F354" s="256"/>
    </row>
    <row r="355" spans="1:6" s="245" customFormat="1" ht="15">
      <c r="A355" s="256"/>
      <c r="B355" s="256"/>
      <c r="C355" s="256"/>
      <c r="D355" s="256"/>
      <c r="E355" s="256"/>
      <c r="F355" s="256"/>
    </row>
    <row r="356" spans="1:6" s="245" customFormat="1" ht="15">
      <c r="A356" s="256"/>
      <c r="B356" s="256"/>
      <c r="C356" s="256"/>
      <c r="D356" s="256"/>
      <c r="E356" s="256"/>
      <c r="F356" s="256"/>
    </row>
    <row r="357" spans="1:6" s="245" customFormat="1" ht="15">
      <c r="A357" s="256"/>
      <c r="B357" s="256"/>
      <c r="C357" s="256"/>
      <c r="D357" s="256"/>
      <c r="E357" s="256"/>
      <c r="F357" s="256"/>
    </row>
    <row r="358" spans="1:6" s="245" customFormat="1" ht="15">
      <c r="A358" s="256"/>
      <c r="B358" s="256"/>
      <c r="C358" s="256"/>
      <c r="D358" s="256"/>
      <c r="E358" s="256"/>
      <c r="F358" s="256"/>
    </row>
    <row r="359" spans="1:6" s="245" customFormat="1" ht="15">
      <c r="A359" s="256"/>
      <c r="B359" s="256"/>
      <c r="C359" s="256"/>
      <c r="D359" s="256"/>
      <c r="E359" s="256"/>
      <c r="F359" s="256"/>
    </row>
    <row r="360" spans="1:6" s="245" customFormat="1" ht="15">
      <c r="A360" s="256"/>
      <c r="B360" s="256"/>
      <c r="C360" s="256"/>
      <c r="D360" s="256"/>
      <c r="E360" s="256"/>
      <c r="F360" s="256"/>
    </row>
    <row r="361" spans="1:6" s="245" customFormat="1" ht="15">
      <c r="A361" s="256"/>
      <c r="B361" s="256"/>
      <c r="C361" s="256"/>
      <c r="D361" s="256"/>
      <c r="E361" s="256"/>
      <c r="F361" s="256"/>
    </row>
    <row r="362" spans="1:6" s="245" customFormat="1" ht="15">
      <c r="A362" s="256"/>
      <c r="B362" s="256"/>
      <c r="C362" s="256"/>
      <c r="D362" s="256"/>
      <c r="E362" s="256"/>
      <c r="F362" s="256"/>
    </row>
    <row r="363" spans="1:6" s="245" customFormat="1" ht="15">
      <c r="A363" s="256"/>
      <c r="B363" s="256"/>
      <c r="C363" s="256"/>
      <c r="D363" s="256"/>
      <c r="E363" s="256"/>
      <c r="F363" s="256"/>
    </row>
    <row r="364" spans="1:6" s="245" customFormat="1" ht="15">
      <c r="A364" s="256"/>
      <c r="B364" s="256"/>
      <c r="C364" s="256"/>
      <c r="D364" s="256"/>
      <c r="E364" s="256"/>
      <c r="F364" s="256"/>
    </row>
    <row r="365" spans="1:6" s="245" customFormat="1" ht="15">
      <c r="A365" s="256"/>
      <c r="B365" s="256"/>
      <c r="C365" s="256"/>
      <c r="D365" s="256"/>
      <c r="E365" s="256"/>
      <c r="F365" s="256"/>
    </row>
    <row r="366" spans="1:6" s="245" customFormat="1" ht="15">
      <c r="A366" s="256"/>
      <c r="B366" s="256"/>
      <c r="C366" s="256"/>
      <c r="D366" s="256"/>
      <c r="E366" s="256"/>
      <c r="F366" s="256"/>
    </row>
    <row r="367" spans="1:6" s="245" customFormat="1" ht="15">
      <c r="A367" s="256"/>
      <c r="B367" s="256"/>
      <c r="C367" s="256"/>
      <c r="D367" s="256"/>
      <c r="E367" s="256"/>
      <c r="F367" s="256"/>
    </row>
    <row r="368" spans="1:6" s="245" customFormat="1" ht="15">
      <c r="A368" s="256"/>
      <c r="B368" s="256"/>
      <c r="C368" s="256"/>
      <c r="D368" s="256"/>
      <c r="E368" s="256"/>
      <c r="F368" s="256"/>
    </row>
    <row r="369" spans="1:6" s="245" customFormat="1" ht="15">
      <c r="A369" s="256"/>
      <c r="B369" s="256"/>
      <c r="C369" s="256"/>
      <c r="D369" s="256"/>
      <c r="E369" s="256"/>
      <c r="F369" s="256"/>
    </row>
    <row r="370" spans="1:6" s="245" customFormat="1" ht="15">
      <c r="A370" s="256"/>
      <c r="B370" s="256"/>
      <c r="C370" s="256"/>
      <c r="D370" s="256"/>
      <c r="E370" s="256"/>
      <c r="F370" s="256"/>
    </row>
    <row r="371" spans="1:6" s="245" customFormat="1" ht="15">
      <c r="A371" s="256"/>
      <c r="B371" s="256"/>
      <c r="C371" s="256"/>
      <c r="D371" s="256"/>
      <c r="E371" s="256"/>
      <c r="F371" s="256"/>
    </row>
    <row r="372" spans="1:6" s="245" customFormat="1" ht="15">
      <c r="A372" s="256"/>
      <c r="B372" s="256"/>
      <c r="C372" s="256"/>
      <c r="D372" s="256"/>
      <c r="E372" s="256"/>
      <c r="F372" s="256"/>
    </row>
    <row r="373" spans="1:6" s="245" customFormat="1" ht="15">
      <c r="A373" s="256"/>
      <c r="B373" s="256"/>
      <c r="C373" s="256"/>
      <c r="D373" s="256"/>
      <c r="E373" s="256"/>
      <c r="F373" s="256"/>
    </row>
    <row r="374" spans="1:6" s="245" customFormat="1" ht="15">
      <c r="A374" s="256"/>
      <c r="B374" s="256"/>
      <c r="C374" s="256"/>
      <c r="D374" s="256"/>
      <c r="E374" s="256"/>
      <c r="F374" s="256"/>
    </row>
    <row r="375" spans="1:6" s="245" customFormat="1" ht="15">
      <c r="A375" s="256"/>
      <c r="B375" s="256"/>
      <c r="C375" s="256"/>
      <c r="D375" s="256"/>
      <c r="E375" s="256"/>
      <c r="F375" s="256"/>
    </row>
    <row r="376" spans="1:6" s="245" customFormat="1" ht="15">
      <c r="A376" s="256"/>
      <c r="B376" s="256"/>
      <c r="C376" s="256"/>
      <c r="D376" s="256"/>
      <c r="E376" s="256"/>
      <c r="F376" s="256"/>
    </row>
    <row r="377" spans="1:6" s="245" customFormat="1" ht="15">
      <c r="A377" s="256"/>
      <c r="B377" s="256"/>
      <c r="C377" s="256"/>
      <c r="D377" s="256"/>
      <c r="E377" s="256"/>
      <c r="F377" s="256"/>
    </row>
    <row r="378" spans="1:6" s="245" customFormat="1" ht="15">
      <c r="A378" s="256"/>
      <c r="B378" s="256"/>
      <c r="C378" s="256"/>
      <c r="D378" s="256"/>
      <c r="E378" s="256"/>
      <c r="F378" s="256"/>
    </row>
    <row r="379" spans="1:6" s="245" customFormat="1" ht="15">
      <c r="A379" s="256"/>
      <c r="B379" s="256"/>
      <c r="C379" s="256"/>
      <c r="D379" s="256"/>
      <c r="E379" s="256"/>
      <c r="F379" s="256"/>
    </row>
    <row r="380" spans="1:6" s="245" customFormat="1" ht="15">
      <c r="A380" s="256"/>
      <c r="B380" s="256"/>
      <c r="C380" s="256"/>
      <c r="D380" s="256"/>
      <c r="E380" s="256"/>
      <c r="F380" s="256"/>
    </row>
    <row r="381" spans="1:6" s="245" customFormat="1" ht="15">
      <c r="A381" s="256"/>
      <c r="B381" s="256"/>
      <c r="C381" s="256"/>
      <c r="D381" s="256"/>
      <c r="E381" s="256"/>
      <c r="F381" s="256"/>
    </row>
    <row r="382" spans="1:6" s="245" customFormat="1" ht="15">
      <c r="A382" s="256"/>
      <c r="B382" s="256"/>
      <c r="C382" s="256"/>
      <c r="D382" s="256"/>
      <c r="E382" s="256"/>
      <c r="F382" s="256"/>
    </row>
    <row r="383" spans="1:6" s="245" customFormat="1" ht="15">
      <c r="A383" s="256"/>
      <c r="B383" s="256"/>
      <c r="C383" s="256"/>
      <c r="D383" s="256"/>
      <c r="E383" s="256"/>
      <c r="F383" s="256"/>
    </row>
    <row r="384" spans="1:6" s="245" customFormat="1" ht="15">
      <c r="A384" s="256"/>
      <c r="B384" s="256"/>
      <c r="C384" s="256"/>
      <c r="D384" s="256"/>
      <c r="E384" s="256"/>
      <c r="F384" s="256"/>
    </row>
    <row r="385" spans="1:6" s="245" customFormat="1" ht="15">
      <c r="A385" s="256"/>
      <c r="B385" s="256"/>
      <c r="C385" s="256"/>
      <c r="D385" s="256"/>
      <c r="E385" s="256"/>
      <c r="F385" s="256"/>
    </row>
    <row r="386" spans="1:6" s="245" customFormat="1" ht="15">
      <c r="A386" s="256"/>
      <c r="B386" s="256"/>
      <c r="C386" s="256"/>
      <c r="D386" s="256"/>
      <c r="E386" s="256"/>
      <c r="F386" s="256"/>
    </row>
    <row r="387" spans="1:6" s="245" customFormat="1" ht="15">
      <c r="A387" s="256"/>
      <c r="B387" s="256"/>
      <c r="C387" s="256"/>
      <c r="D387" s="256"/>
      <c r="E387" s="256"/>
      <c r="F387" s="256"/>
    </row>
    <row r="388" spans="1:6" s="245" customFormat="1" ht="15">
      <c r="A388" s="256"/>
      <c r="B388" s="256"/>
      <c r="C388" s="256"/>
      <c r="D388" s="256"/>
      <c r="E388" s="256"/>
      <c r="F388" s="256"/>
    </row>
    <row r="389" spans="1:6" s="245" customFormat="1" ht="15">
      <c r="A389" s="256"/>
      <c r="B389" s="256"/>
      <c r="C389" s="256"/>
      <c r="D389" s="256"/>
      <c r="E389" s="256"/>
      <c r="F389" s="256"/>
    </row>
    <row r="390" spans="1:6" s="245" customFormat="1" ht="15">
      <c r="A390" s="256"/>
      <c r="B390" s="256"/>
      <c r="C390" s="256"/>
      <c r="D390" s="256"/>
      <c r="E390" s="256"/>
      <c r="F390" s="256"/>
    </row>
    <row r="391" spans="1:6" s="245" customFormat="1" ht="15">
      <c r="A391" s="256"/>
      <c r="B391" s="256"/>
      <c r="C391" s="256"/>
      <c r="D391" s="256"/>
      <c r="E391" s="256"/>
      <c r="F391" s="256"/>
    </row>
    <row r="392" spans="1:6" s="245" customFormat="1" ht="15">
      <c r="A392" s="256"/>
      <c r="B392" s="256"/>
      <c r="C392" s="256"/>
      <c r="D392" s="256"/>
      <c r="E392" s="256"/>
      <c r="F392" s="256"/>
    </row>
    <row r="393" spans="1:6" s="245" customFormat="1" ht="15">
      <c r="A393" s="256"/>
      <c r="B393" s="256"/>
      <c r="C393" s="256"/>
      <c r="D393" s="256"/>
      <c r="E393" s="256"/>
      <c r="F393" s="256"/>
    </row>
    <row r="394" spans="1:6" s="245" customFormat="1" ht="15">
      <c r="A394" s="256"/>
      <c r="B394" s="256"/>
      <c r="C394" s="256"/>
      <c r="D394" s="256"/>
      <c r="E394" s="256"/>
      <c r="F394" s="256"/>
    </row>
    <row r="395" spans="1:6" s="245" customFormat="1" ht="15">
      <c r="A395" s="256"/>
      <c r="B395" s="256"/>
      <c r="C395" s="256"/>
      <c r="D395" s="256"/>
      <c r="E395" s="256"/>
      <c r="F395" s="256"/>
    </row>
    <row r="396" spans="1:6" s="245" customFormat="1" ht="15">
      <c r="A396" s="256"/>
      <c r="B396" s="256"/>
      <c r="C396" s="256"/>
      <c r="D396" s="256"/>
      <c r="E396" s="256"/>
      <c r="F396" s="256"/>
    </row>
    <row r="397" spans="1:6" s="245" customFormat="1" ht="15">
      <c r="A397" s="256"/>
      <c r="B397" s="256"/>
      <c r="C397" s="256"/>
      <c r="D397" s="256"/>
      <c r="E397" s="256"/>
      <c r="F397" s="256"/>
    </row>
    <row r="398" spans="1:6" s="245" customFormat="1" ht="15">
      <c r="A398" s="256"/>
      <c r="B398" s="256"/>
      <c r="C398" s="256"/>
      <c r="D398" s="256"/>
      <c r="E398" s="256"/>
      <c r="F398" s="256"/>
    </row>
    <row r="399" spans="1:6" s="245" customFormat="1" ht="15">
      <c r="A399" s="256"/>
      <c r="B399" s="256"/>
      <c r="C399" s="256"/>
      <c r="D399" s="256"/>
      <c r="E399" s="256"/>
      <c r="F399" s="256"/>
    </row>
    <row r="400" spans="1:6" s="245" customFormat="1" ht="15">
      <c r="A400" s="256"/>
      <c r="B400" s="256"/>
      <c r="C400" s="256"/>
      <c r="D400" s="256"/>
      <c r="E400" s="256"/>
      <c r="F400" s="256"/>
    </row>
    <row r="401" spans="1:6" s="245" customFormat="1" ht="15">
      <c r="A401" s="256"/>
      <c r="B401" s="256"/>
      <c r="C401" s="256"/>
      <c r="D401" s="256"/>
      <c r="E401" s="256"/>
      <c r="F401" s="256"/>
    </row>
    <row r="402" spans="1:6" s="245" customFormat="1" ht="15">
      <c r="A402" s="256"/>
      <c r="B402" s="256"/>
      <c r="C402" s="256"/>
      <c r="D402" s="256"/>
      <c r="E402" s="256"/>
      <c r="F402" s="256"/>
    </row>
    <row r="403" spans="1:6" s="245" customFormat="1" ht="15">
      <c r="A403" s="256"/>
      <c r="B403" s="256"/>
      <c r="C403" s="256"/>
      <c r="D403" s="256"/>
      <c r="E403" s="256"/>
      <c r="F403" s="256"/>
    </row>
    <row r="404" spans="1:6" s="245" customFormat="1" ht="15">
      <c r="A404" s="256"/>
      <c r="B404" s="256"/>
      <c r="C404" s="256"/>
      <c r="D404" s="256"/>
      <c r="E404" s="256"/>
      <c r="F404" s="256"/>
    </row>
    <row r="405" spans="1:6" s="245" customFormat="1" ht="15">
      <c r="A405" s="256"/>
      <c r="B405" s="256"/>
      <c r="C405" s="256"/>
      <c r="D405" s="256"/>
      <c r="E405" s="256"/>
      <c r="F405" s="256"/>
    </row>
    <row r="406" spans="1:6" s="245" customFormat="1" ht="15">
      <c r="A406" s="256"/>
      <c r="B406" s="256"/>
      <c r="C406" s="256"/>
      <c r="D406" s="256"/>
      <c r="E406" s="256"/>
      <c r="F406" s="256"/>
    </row>
    <row r="407" spans="1:6" s="245" customFormat="1" ht="15">
      <c r="A407" s="256"/>
      <c r="B407" s="256"/>
      <c r="C407" s="256"/>
      <c r="D407" s="256"/>
      <c r="E407" s="256"/>
      <c r="F407" s="256"/>
    </row>
    <row r="408" spans="1:6" s="245" customFormat="1" ht="15">
      <c r="A408" s="256"/>
      <c r="B408" s="256"/>
      <c r="C408" s="256"/>
      <c r="D408" s="256"/>
      <c r="E408" s="256"/>
      <c r="F408" s="256"/>
    </row>
    <row r="409" spans="1:6" s="245" customFormat="1" ht="15">
      <c r="A409" s="256"/>
      <c r="B409" s="256"/>
      <c r="C409" s="256"/>
      <c r="D409" s="256"/>
      <c r="E409" s="256"/>
      <c r="F409" s="256"/>
    </row>
    <row r="410" spans="1:6" s="245" customFormat="1" ht="15">
      <c r="A410" s="256"/>
      <c r="B410" s="256"/>
      <c r="C410" s="256"/>
      <c r="D410" s="256"/>
      <c r="E410" s="256"/>
      <c r="F410" s="256"/>
    </row>
    <row r="411" spans="1:6" s="245" customFormat="1" ht="15">
      <c r="A411" s="256"/>
      <c r="B411" s="256"/>
      <c r="C411" s="256"/>
      <c r="D411" s="256"/>
      <c r="E411" s="256"/>
      <c r="F411" s="256"/>
    </row>
    <row r="412" spans="1:6" s="245" customFormat="1" ht="15">
      <c r="A412" s="256"/>
      <c r="B412" s="256"/>
      <c r="C412" s="256"/>
      <c r="D412" s="256"/>
      <c r="E412" s="256"/>
      <c r="F412" s="256"/>
    </row>
    <row r="413" spans="1:6" s="245" customFormat="1" ht="15">
      <c r="A413" s="256"/>
      <c r="B413" s="256"/>
      <c r="C413" s="256"/>
      <c r="D413" s="256"/>
      <c r="E413" s="256"/>
      <c r="F413" s="256"/>
    </row>
    <row r="414" spans="1:6" s="245" customFormat="1" ht="15">
      <c r="A414" s="256"/>
      <c r="B414" s="256"/>
      <c r="C414" s="256"/>
      <c r="D414" s="256"/>
      <c r="E414" s="256"/>
      <c r="F414" s="256"/>
    </row>
    <row r="415" spans="1:6" s="245" customFormat="1" ht="15">
      <c r="A415" s="256"/>
      <c r="B415" s="256"/>
      <c r="C415" s="256"/>
      <c r="D415" s="256"/>
      <c r="E415" s="256"/>
      <c r="F415" s="256"/>
    </row>
    <row r="416" spans="1:6" s="245" customFormat="1" ht="15">
      <c r="A416" s="256"/>
      <c r="B416" s="256"/>
      <c r="C416" s="256"/>
      <c r="D416" s="256"/>
      <c r="E416" s="256"/>
      <c r="F416" s="256"/>
    </row>
    <row r="417" spans="1:6" s="245" customFormat="1" ht="15">
      <c r="A417" s="256"/>
      <c r="B417" s="256"/>
      <c r="C417" s="256"/>
      <c r="D417" s="256"/>
      <c r="E417" s="256"/>
      <c r="F417" s="256"/>
    </row>
    <row r="418" spans="1:6" s="245" customFormat="1" ht="15">
      <c r="A418" s="256"/>
      <c r="B418" s="256"/>
      <c r="C418" s="256"/>
      <c r="D418" s="256"/>
      <c r="E418" s="256"/>
      <c r="F418" s="256"/>
    </row>
    <row r="419" spans="1:6" s="245" customFormat="1" ht="15">
      <c r="A419" s="256"/>
      <c r="B419" s="256"/>
      <c r="C419" s="256"/>
      <c r="D419" s="256"/>
      <c r="E419" s="256"/>
      <c r="F419" s="256"/>
    </row>
    <row r="420" spans="1:6" s="245" customFormat="1" ht="15">
      <c r="A420" s="256"/>
      <c r="B420" s="256"/>
      <c r="C420" s="256"/>
      <c r="D420" s="256"/>
      <c r="E420" s="256"/>
      <c r="F420" s="256"/>
    </row>
    <row r="421" spans="1:6" s="245" customFormat="1" ht="15">
      <c r="A421" s="256"/>
      <c r="B421" s="256"/>
      <c r="C421" s="256"/>
      <c r="D421" s="256"/>
      <c r="E421" s="256"/>
      <c r="F421" s="256"/>
    </row>
    <row r="422" spans="1:6" s="245" customFormat="1" ht="15">
      <c r="A422" s="256"/>
      <c r="B422" s="256"/>
      <c r="C422" s="256"/>
      <c r="D422" s="256"/>
      <c r="E422" s="256"/>
      <c r="F422" s="256"/>
    </row>
    <row r="423" spans="1:6" s="245" customFormat="1" ht="15">
      <c r="A423" s="256"/>
      <c r="B423" s="256"/>
      <c r="C423" s="256"/>
      <c r="D423" s="256"/>
      <c r="E423" s="256"/>
      <c r="F423" s="256"/>
    </row>
    <row r="424" spans="1:6" s="245" customFormat="1" ht="15">
      <c r="A424" s="256"/>
      <c r="B424" s="256"/>
      <c r="C424" s="256"/>
      <c r="D424" s="256"/>
      <c r="E424" s="256"/>
      <c r="F424" s="256"/>
    </row>
    <row r="425" spans="1:6" s="245" customFormat="1" ht="15">
      <c r="A425" s="256"/>
      <c r="B425" s="256"/>
      <c r="C425" s="256"/>
      <c r="D425" s="256"/>
      <c r="E425" s="256"/>
      <c r="F425" s="256"/>
    </row>
    <row r="426" spans="1:6" s="245" customFormat="1" ht="15">
      <c r="A426" s="256"/>
      <c r="B426" s="256"/>
      <c r="C426" s="256"/>
      <c r="D426" s="256"/>
      <c r="E426" s="256"/>
      <c r="F426" s="256"/>
    </row>
    <row r="427" spans="1:6" s="245" customFormat="1" ht="15">
      <c r="A427" s="256"/>
      <c r="B427" s="256"/>
      <c r="C427" s="256"/>
      <c r="D427" s="256"/>
      <c r="E427" s="256"/>
      <c r="F427" s="256"/>
    </row>
    <row r="428" spans="1:6" s="245" customFormat="1" ht="15">
      <c r="A428" s="256"/>
      <c r="B428" s="256"/>
      <c r="C428" s="256"/>
      <c r="D428" s="256"/>
      <c r="E428" s="256"/>
      <c r="F428" s="256"/>
    </row>
    <row r="429" spans="1:6" s="245" customFormat="1" ht="15">
      <c r="A429" s="256"/>
      <c r="B429" s="256"/>
      <c r="C429" s="256"/>
      <c r="D429" s="256"/>
      <c r="E429" s="256"/>
      <c r="F429" s="256"/>
    </row>
    <row r="430" spans="1:6" s="245" customFormat="1" ht="15">
      <c r="A430" s="256"/>
      <c r="B430" s="256"/>
      <c r="C430" s="256"/>
      <c r="D430" s="256"/>
      <c r="E430" s="256"/>
      <c r="F430" s="256"/>
    </row>
    <row r="431" spans="1:6" s="245" customFormat="1" ht="15">
      <c r="A431" s="256"/>
      <c r="B431" s="256"/>
      <c r="C431" s="256"/>
      <c r="D431" s="256"/>
      <c r="E431" s="256"/>
      <c r="F431" s="256"/>
    </row>
    <row r="432" spans="1:6" s="245" customFormat="1" ht="15">
      <c r="A432" s="256"/>
      <c r="B432" s="256"/>
      <c r="C432" s="256"/>
      <c r="D432" s="256"/>
      <c r="E432" s="256"/>
      <c r="F432" s="256"/>
    </row>
    <row r="433" spans="1:6" s="245" customFormat="1" ht="15">
      <c r="A433" s="256"/>
      <c r="B433" s="256"/>
      <c r="C433" s="256"/>
      <c r="D433" s="256"/>
      <c r="E433" s="256"/>
      <c r="F433" s="256"/>
    </row>
    <row r="434" spans="1:6" s="245" customFormat="1" ht="15">
      <c r="A434" s="256"/>
      <c r="B434" s="256"/>
      <c r="C434" s="256"/>
      <c r="D434" s="256"/>
      <c r="E434" s="256"/>
      <c r="F434" s="256"/>
    </row>
    <row r="435" spans="1:6" s="245" customFormat="1" ht="15">
      <c r="A435" s="256"/>
      <c r="B435" s="256"/>
      <c r="C435" s="256"/>
      <c r="D435" s="256"/>
      <c r="E435" s="256"/>
      <c r="F435" s="256"/>
    </row>
    <row r="436" spans="1:6" s="245" customFormat="1" ht="15">
      <c r="A436" s="256"/>
      <c r="B436" s="256"/>
      <c r="C436" s="256"/>
      <c r="D436" s="256"/>
      <c r="E436" s="256"/>
      <c r="F436" s="256"/>
    </row>
    <row r="437" spans="1:6" s="245" customFormat="1" ht="15">
      <c r="A437" s="256"/>
      <c r="B437" s="256"/>
      <c r="C437" s="256"/>
      <c r="D437" s="256"/>
      <c r="E437" s="256"/>
      <c r="F437" s="256"/>
    </row>
    <row r="438" spans="1:6" s="245" customFormat="1" ht="15">
      <c r="A438" s="256"/>
      <c r="B438" s="256"/>
      <c r="C438" s="256"/>
      <c r="D438" s="256"/>
      <c r="E438" s="256"/>
      <c r="F438" s="256"/>
    </row>
    <row r="439" spans="1:6" s="245" customFormat="1" ht="15">
      <c r="A439" s="256"/>
      <c r="B439" s="256"/>
      <c r="C439" s="256"/>
      <c r="D439" s="256"/>
      <c r="E439" s="256"/>
      <c r="F439" s="256"/>
    </row>
    <row r="440" spans="1:6" s="245" customFormat="1" ht="15">
      <c r="A440" s="256"/>
      <c r="B440" s="256"/>
      <c r="C440" s="256"/>
      <c r="D440" s="256"/>
      <c r="E440" s="256"/>
      <c r="F440" s="256"/>
    </row>
    <row r="441" spans="1:6" s="245" customFormat="1" ht="15">
      <c r="A441" s="256"/>
      <c r="B441" s="256"/>
      <c r="C441" s="256"/>
      <c r="D441" s="256"/>
      <c r="E441" s="256"/>
      <c r="F441" s="256"/>
    </row>
    <row r="442" spans="1:6" s="245" customFormat="1" ht="15">
      <c r="A442" s="256"/>
      <c r="B442" s="256"/>
      <c r="C442" s="256"/>
      <c r="D442" s="256"/>
      <c r="E442" s="256"/>
      <c r="F442" s="256"/>
    </row>
    <row r="443" spans="1:6" s="245" customFormat="1" ht="15">
      <c r="A443" s="256"/>
      <c r="B443" s="256"/>
      <c r="C443" s="256"/>
      <c r="D443" s="256"/>
      <c r="E443" s="256"/>
      <c r="F443" s="256"/>
    </row>
    <row r="444" spans="1:6" s="245" customFormat="1" ht="15">
      <c r="A444" s="256"/>
      <c r="B444" s="256"/>
      <c r="C444" s="256"/>
      <c r="D444" s="256"/>
      <c r="E444" s="256"/>
      <c r="F444" s="256"/>
    </row>
    <row r="445" spans="1:6" s="245" customFormat="1" ht="15">
      <c r="A445" s="256"/>
      <c r="B445" s="256"/>
      <c r="C445" s="256"/>
      <c r="D445" s="256"/>
      <c r="E445" s="256"/>
      <c r="F445" s="256"/>
    </row>
    <row r="446" spans="1:6" s="245" customFormat="1" ht="15">
      <c r="A446" s="256"/>
      <c r="B446" s="256"/>
      <c r="C446" s="256"/>
      <c r="D446" s="256"/>
      <c r="E446" s="256"/>
      <c r="F446" s="256"/>
    </row>
    <row r="447" spans="1:6" s="245" customFormat="1" ht="15">
      <c r="A447" s="256"/>
      <c r="B447" s="256"/>
      <c r="C447" s="256"/>
      <c r="D447" s="256"/>
      <c r="E447" s="256"/>
      <c r="F447" s="256"/>
    </row>
    <row r="448" spans="1:6" s="245" customFormat="1" ht="15">
      <c r="A448" s="256"/>
      <c r="B448" s="256"/>
      <c r="C448" s="256"/>
      <c r="D448" s="256"/>
      <c r="E448" s="256"/>
      <c r="F448" s="256"/>
    </row>
    <row r="449" spans="1:6" s="245" customFormat="1" ht="15">
      <c r="A449" s="256"/>
      <c r="B449" s="256"/>
      <c r="C449" s="256"/>
      <c r="D449" s="256"/>
      <c r="E449" s="256"/>
      <c r="F449" s="256"/>
    </row>
    <row r="450" spans="1:6" s="245" customFormat="1" ht="15">
      <c r="A450" s="256"/>
      <c r="B450" s="256"/>
      <c r="C450" s="256"/>
      <c r="D450" s="256"/>
      <c r="E450" s="256"/>
      <c r="F450" s="256"/>
    </row>
    <row r="451" spans="1:6" s="245" customFormat="1" ht="15">
      <c r="A451" s="256"/>
      <c r="B451" s="256"/>
      <c r="C451" s="256"/>
      <c r="D451" s="256"/>
      <c r="E451" s="256"/>
      <c r="F451" s="256"/>
    </row>
    <row r="452" spans="1:6" s="245" customFormat="1" ht="15">
      <c r="A452" s="256"/>
      <c r="B452" s="256"/>
      <c r="C452" s="256"/>
      <c r="D452" s="256"/>
      <c r="E452" s="256"/>
      <c r="F452" s="256"/>
    </row>
    <row r="453" spans="1:6" s="245" customFormat="1" ht="15">
      <c r="A453" s="256"/>
      <c r="B453" s="256"/>
      <c r="C453" s="256"/>
      <c r="D453" s="256"/>
      <c r="E453" s="256"/>
      <c r="F453" s="256"/>
    </row>
    <row r="454" spans="1:6" s="245" customFormat="1" ht="15">
      <c r="A454" s="256"/>
      <c r="B454" s="256"/>
      <c r="C454" s="256"/>
      <c r="D454" s="256"/>
      <c r="E454" s="256"/>
      <c r="F454" s="256"/>
    </row>
    <row r="455" spans="1:6" s="245" customFormat="1" ht="15">
      <c r="A455" s="256"/>
      <c r="B455" s="256"/>
      <c r="C455" s="256"/>
      <c r="D455" s="256"/>
      <c r="E455" s="256"/>
      <c r="F455" s="256"/>
    </row>
    <row r="456" spans="1:6" s="245" customFormat="1" ht="15">
      <c r="A456" s="256"/>
      <c r="B456" s="256"/>
      <c r="C456" s="256"/>
      <c r="D456" s="256"/>
      <c r="E456" s="256"/>
      <c r="F456" s="256"/>
    </row>
    <row r="457" spans="1:6" s="245" customFormat="1" ht="15">
      <c r="A457" s="256"/>
      <c r="B457" s="256"/>
      <c r="C457" s="256"/>
      <c r="D457" s="256"/>
      <c r="E457" s="256"/>
      <c r="F457" s="256"/>
    </row>
    <row r="458" spans="1:6" s="245" customFormat="1" ht="15">
      <c r="A458" s="256"/>
      <c r="B458" s="256"/>
      <c r="C458" s="256"/>
      <c r="D458" s="256"/>
      <c r="E458" s="256"/>
      <c r="F458" s="256"/>
    </row>
    <row r="459" spans="1:6" s="245" customFormat="1" ht="15">
      <c r="A459" s="256"/>
      <c r="B459" s="256"/>
      <c r="C459" s="256"/>
      <c r="D459" s="256"/>
      <c r="E459" s="256"/>
      <c r="F459" s="256"/>
    </row>
    <row r="460" spans="1:6" s="245" customFormat="1" ht="15">
      <c r="A460" s="256"/>
      <c r="B460" s="256"/>
      <c r="C460" s="256"/>
      <c r="D460" s="256"/>
      <c r="E460" s="256"/>
      <c r="F460" s="256"/>
    </row>
    <row r="461" spans="1:6" s="245" customFormat="1" ht="15">
      <c r="A461" s="256"/>
      <c r="B461" s="256"/>
      <c r="C461" s="256"/>
      <c r="D461" s="256"/>
      <c r="E461" s="256"/>
      <c r="F461" s="256"/>
    </row>
    <row r="462" spans="1:6" s="245" customFormat="1" ht="15">
      <c r="A462" s="256"/>
      <c r="B462" s="256"/>
      <c r="C462" s="256"/>
      <c r="D462" s="256"/>
      <c r="E462" s="256"/>
      <c r="F462" s="256"/>
    </row>
    <row r="463" spans="1:6" s="245" customFormat="1" ht="15">
      <c r="A463" s="256"/>
      <c r="B463" s="256"/>
      <c r="C463" s="256"/>
      <c r="D463" s="256"/>
      <c r="E463" s="256"/>
      <c r="F463" s="256"/>
    </row>
    <row r="464" spans="1:6" s="245" customFormat="1" ht="15">
      <c r="A464" s="256"/>
      <c r="B464" s="256"/>
      <c r="C464" s="256"/>
      <c r="D464" s="256"/>
      <c r="E464" s="256"/>
      <c r="F464" s="256"/>
    </row>
    <row r="465" spans="1:6" s="245" customFormat="1" ht="15">
      <c r="A465" s="256"/>
      <c r="B465" s="256"/>
      <c r="C465" s="256"/>
      <c r="D465" s="256"/>
      <c r="E465" s="256"/>
      <c r="F465" s="256"/>
    </row>
    <row r="466" spans="1:6" s="245" customFormat="1" ht="15">
      <c r="A466" s="256"/>
      <c r="B466" s="256"/>
      <c r="C466" s="256"/>
      <c r="D466" s="256"/>
      <c r="E466" s="256"/>
      <c r="F466" s="256"/>
    </row>
    <row r="467" spans="1:6" s="245" customFormat="1" ht="15">
      <c r="A467" s="256"/>
      <c r="B467" s="256"/>
      <c r="C467" s="256"/>
      <c r="D467" s="256"/>
      <c r="E467" s="256"/>
      <c r="F467" s="256"/>
    </row>
    <row r="468" spans="1:6" s="245" customFormat="1" ht="15">
      <c r="A468" s="256"/>
      <c r="B468" s="256"/>
      <c r="C468" s="256"/>
      <c r="D468" s="256"/>
      <c r="E468" s="256"/>
      <c r="F468" s="256"/>
    </row>
    <row r="469" spans="1:6" s="245" customFormat="1" ht="15">
      <c r="A469" s="256"/>
      <c r="B469" s="256"/>
      <c r="C469" s="256"/>
      <c r="D469" s="256"/>
      <c r="E469" s="256"/>
      <c r="F469" s="256"/>
    </row>
    <row r="470" spans="1:6" s="245" customFormat="1" ht="15">
      <c r="A470" s="256"/>
      <c r="B470" s="256"/>
      <c r="C470" s="256"/>
      <c r="D470" s="256"/>
      <c r="E470" s="256"/>
      <c r="F470" s="256"/>
    </row>
    <row r="471" spans="1:6" s="245" customFormat="1" ht="15">
      <c r="A471" s="256"/>
      <c r="B471" s="256"/>
      <c r="C471" s="256"/>
      <c r="D471" s="256"/>
      <c r="E471" s="256"/>
      <c r="F471" s="256"/>
    </row>
    <row r="472" spans="1:6" s="245" customFormat="1" ht="15">
      <c r="A472" s="256"/>
      <c r="B472" s="256"/>
      <c r="C472" s="256"/>
      <c r="D472" s="256"/>
      <c r="E472" s="256"/>
      <c r="F472" s="256"/>
    </row>
    <row r="473" spans="1:6" s="245" customFormat="1" ht="15">
      <c r="A473" s="256"/>
      <c r="B473" s="256"/>
      <c r="C473" s="256"/>
      <c r="D473" s="256"/>
      <c r="E473" s="256"/>
      <c r="F473" s="256"/>
    </row>
    <row r="474" spans="1:6" s="245" customFormat="1" ht="15">
      <c r="A474" s="256"/>
      <c r="B474" s="256"/>
      <c r="C474" s="256"/>
      <c r="D474" s="256"/>
      <c r="E474" s="256"/>
      <c r="F474" s="256"/>
    </row>
    <row r="475" spans="1:6" s="245" customFormat="1" ht="15">
      <c r="A475" s="256"/>
      <c r="B475" s="256"/>
      <c r="C475" s="256"/>
      <c r="D475" s="256"/>
      <c r="E475" s="256"/>
      <c r="F475" s="256"/>
    </row>
    <row r="476" spans="1:6" s="245" customFormat="1" ht="15">
      <c r="A476" s="256"/>
      <c r="B476" s="256"/>
      <c r="C476" s="256"/>
      <c r="D476" s="256"/>
      <c r="E476" s="256"/>
      <c r="F476" s="256"/>
    </row>
    <row r="477" spans="1:6" s="245" customFormat="1" ht="15">
      <c r="A477" s="256"/>
      <c r="B477" s="256"/>
      <c r="C477" s="256"/>
      <c r="D477" s="256"/>
      <c r="E477" s="256"/>
      <c r="F477" s="256"/>
    </row>
    <row r="478" spans="1:6" s="245" customFormat="1" ht="15">
      <c r="A478" s="256"/>
      <c r="B478" s="256"/>
      <c r="C478" s="256"/>
      <c r="D478" s="256"/>
      <c r="E478" s="256"/>
      <c r="F478" s="256"/>
    </row>
    <row r="479" spans="1:6" s="245" customFormat="1" ht="15">
      <c r="A479" s="256"/>
      <c r="B479" s="256"/>
      <c r="C479" s="256"/>
      <c r="D479" s="256"/>
      <c r="E479" s="256"/>
      <c r="F479" s="256"/>
    </row>
    <row r="480" spans="1:6" s="245" customFormat="1" ht="15">
      <c r="A480" s="256"/>
      <c r="B480" s="256"/>
      <c r="C480" s="256"/>
      <c r="D480" s="256"/>
      <c r="E480" s="256"/>
      <c r="F480" s="256"/>
    </row>
    <row r="481" spans="1:6" s="245" customFormat="1" ht="15">
      <c r="A481" s="256"/>
      <c r="B481" s="256"/>
      <c r="C481" s="256"/>
      <c r="D481" s="256"/>
      <c r="E481" s="256"/>
      <c r="F481" s="256"/>
    </row>
    <row r="482" spans="1:6" s="245" customFormat="1" ht="15">
      <c r="A482" s="256"/>
      <c r="B482" s="256"/>
      <c r="C482" s="256"/>
      <c r="D482" s="256"/>
      <c r="E482" s="256"/>
      <c r="F482" s="256"/>
    </row>
    <row r="483" spans="1:6" s="245" customFormat="1" ht="15">
      <c r="A483" s="256"/>
      <c r="B483" s="256"/>
      <c r="C483" s="256"/>
      <c r="D483" s="256"/>
      <c r="E483" s="256"/>
      <c r="F483" s="256"/>
    </row>
    <row r="484" spans="1:6" s="245" customFormat="1" ht="15">
      <c r="A484" s="256"/>
      <c r="B484" s="256"/>
      <c r="C484" s="256"/>
      <c r="D484" s="256"/>
      <c r="E484" s="256"/>
      <c r="F484" s="256"/>
    </row>
    <row r="485" spans="1:6" s="245" customFormat="1" ht="15">
      <c r="A485" s="256"/>
      <c r="B485" s="256"/>
      <c r="C485" s="256"/>
      <c r="D485" s="256"/>
      <c r="E485" s="256"/>
      <c r="F485" s="256"/>
    </row>
    <row r="486" spans="1:6" s="245" customFormat="1" ht="15">
      <c r="A486" s="256"/>
      <c r="B486" s="256"/>
      <c r="C486" s="256"/>
      <c r="D486" s="256"/>
      <c r="E486" s="256"/>
      <c r="F486" s="256"/>
    </row>
    <row r="487" spans="1:6" s="245" customFormat="1" ht="15">
      <c r="A487" s="256"/>
      <c r="B487" s="256"/>
      <c r="C487" s="256"/>
      <c r="D487" s="256"/>
      <c r="E487" s="256"/>
      <c r="F487" s="256"/>
    </row>
    <row r="488" spans="1:6" s="245" customFormat="1" ht="15">
      <c r="A488" s="256"/>
      <c r="B488" s="256"/>
      <c r="C488" s="256"/>
      <c r="D488" s="256"/>
      <c r="E488" s="256"/>
      <c r="F488" s="256"/>
    </row>
    <row r="489" spans="1:6" s="245" customFormat="1" ht="15">
      <c r="A489" s="256"/>
      <c r="B489" s="256"/>
      <c r="C489" s="256"/>
      <c r="D489" s="256"/>
      <c r="E489" s="256"/>
      <c r="F489" s="256"/>
    </row>
    <row r="490" spans="1:6" s="245" customFormat="1" ht="15">
      <c r="A490" s="256"/>
      <c r="B490" s="256"/>
      <c r="C490" s="256"/>
      <c r="D490" s="256"/>
      <c r="E490" s="256"/>
      <c r="F490" s="256"/>
    </row>
    <row r="491" spans="1:6" s="245" customFormat="1" ht="15">
      <c r="A491" s="256"/>
      <c r="B491" s="256"/>
      <c r="C491" s="256"/>
      <c r="D491" s="256"/>
      <c r="E491" s="256"/>
      <c r="F491" s="256"/>
    </row>
    <row r="492" spans="1:6" s="245" customFormat="1" ht="15">
      <c r="A492" s="256"/>
      <c r="B492" s="256"/>
      <c r="C492" s="256"/>
      <c r="D492" s="256"/>
      <c r="E492" s="256"/>
      <c r="F492" s="256"/>
    </row>
    <row r="493" spans="1:6" s="245" customFormat="1" ht="15">
      <c r="A493" s="256"/>
      <c r="B493" s="256"/>
      <c r="C493" s="256"/>
      <c r="D493" s="256"/>
      <c r="E493" s="256"/>
      <c r="F493" s="256"/>
    </row>
    <row r="494" spans="1:6" s="245" customFormat="1" ht="15">
      <c r="A494" s="256"/>
      <c r="B494" s="256"/>
      <c r="C494" s="256"/>
      <c r="D494" s="256"/>
      <c r="E494" s="256"/>
      <c r="F494" s="256"/>
    </row>
    <row r="495" spans="1:6" s="245" customFormat="1" ht="15">
      <c r="A495" s="256"/>
      <c r="B495" s="256"/>
      <c r="C495" s="256"/>
      <c r="D495" s="256"/>
      <c r="E495" s="256"/>
      <c r="F495" s="256"/>
    </row>
    <row r="496" spans="1:6" s="245" customFormat="1" ht="15">
      <c r="A496" s="256"/>
      <c r="B496" s="256"/>
      <c r="C496" s="256"/>
      <c r="D496" s="256"/>
      <c r="E496" s="256"/>
      <c r="F496" s="256"/>
    </row>
    <row r="497" spans="1:6" s="245" customFormat="1" ht="15">
      <c r="A497" s="256"/>
      <c r="B497" s="256"/>
      <c r="C497" s="256"/>
      <c r="D497" s="256"/>
      <c r="E497" s="256"/>
      <c r="F497" s="256"/>
    </row>
    <row r="498" spans="1:6" s="245" customFormat="1" ht="15">
      <c r="A498" s="256"/>
      <c r="B498" s="256"/>
      <c r="C498" s="256"/>
      <c r="D498" s="256"/>
      <c r="E498" s="256"/>
      <c r="F498" s="256"/>
    </row>
    <row r="499" spans="1:6" s="245" customFormat="1" ht="15">
      <c r="A499" s="256"/>
      <c r="B499" s="256"/>
      <c r="C499" s="256"/>
      <c r="D499" s="256"/>
      <c r="E499" s="256"/>
      <c r="F499" s="256"/>
    </row>
    <row r="500" spans="1:6" s="245" customFormat="1" ht="15">
      <c r="A500" s="256"/>
      <c r="B500" s="256"/>
      <c r="C500" s="256"/>
      <c r="D500" s="256"/>
      <c r="E500" s="256"/>
      <c r="F500" s="256"/>
    </row>
    <row r="501" spans="1:6" s="245" customFormat="1" ht="15">
      <c r="A501" s="256"/>
      <c r="B501" s="256"/>
      <c r="C501" s="256"/>
      <c r="D501" s="256"/>
      <c r="E501" s="256"/>
      <c r="F501" s="256"/>
    </row>
    <row r="502" spans="1:6" s="245" customFormat="1" ht="15">
      <c r="A502" s="256"/>
      <c r="B502" s="256"/>
      <c r="C502" s="256"/>
      <c r="D502" s="256"/>
      <c r="E502" s="256"/>
      <c r="F502" s="256"/>
    </row>
    <row r="503" spans="1:6" s="245" customFormat="1" ht="15">
      <c r="A503" s="256"/>
      <c r="B503" s="256"/>
      <c r="C503" s="256"/>
      <c r="D503" s="256"/>
      <c r="E503" s="256"/>
      <c r="F503" s="256"/>
    </row>
    <row r="504" spans="1:6" s="245" customFormat="1" ht="15">
      <c r="A504" s="256"/>
      <c r="B504" s="256"/>
      <c r="C504" s="256"/>
      <c r="D504" s="256"/>
      <c r="E504" s="256"/>
      <c r="F504" s="256"/>
    </row>
    <row r="505" spans="1:6" s="245" customFormat="1" ht="15">
      <c r="A505" s="256"/>
      <c r="B505" s="256"/>
      <c r="C505" s="256"/>
      <c r="D505" s="256"/>
      <c r="E505" s="256"/>
      <c r="F505" s="256"/>
    </row>
    <row r="506" spans="1:6" s="245" customFormat="1" ht="15">
      <c r="A506" s="256"/>
      <c r="B506" s="256"/>
      <c r="C506" s="256"/>
      <c r="D506" s="256"/>
      <c r="E506" s="256"/>
      <c r="F506" s="256"/>
    </row>
    <row r="507" spans="1:6" s="245" customFormat="1" ht="15">
      <c r="A507" s="256"/>
      <c r="B507" s="256"/>
      <c r="C507" s="256"/>
      <c r="D507" s="256"/>
      <c r="E507" s="256"/>
      <c r="F507" s="256"/>
    </row>
    <row r="508" spans="1:6" s="245" customFormat="1" ht="15">
      <c r="A508" s="256"/>
      <c r="B508" s="256"/>
      <c r="C508" s="256"/>
      <c r="D508" s="256"/>
      <c r="E508" s="256"/>
      <c r="F508" s="256"/>
    </row>
    <row r="509" spans="1:6" s="245" customFormat="1" ht="15">
      <c r="A509" s="256"/>
      <c r="B509" s="256"/>
      <c r="C509" s="256"/>
      <c r="D509" s="256"/>
      <c r="E509" s="256"/>
      <c r="F509" s="256"/>
    </row>
    <row r="510" spans="1:6" s="245" customFormat="1" ht="15">
      <c r="A510" s="256"/>
      <c r="B510" s="256"/>
      <c r="C510" s="256"/>
      <c r="D510" s="256"/>
      <c r="E510" s="256"/>
      <c r="F510" s="256"/>
    </row>
    <row r="511" spans="1:6" s="245" customFormat="1" ht="15">
      <c r="A511" s="256"/>
      <c r="B511" s="256"/>
      <c r="C511" s="256"/>
      <c r="D511" s="256"/>
      <c r="E511" s="256"/>
      <c r="F511" s="256"/>
    </row>
    <row r="512" spans="1:6" s="245" customFormat="1" ht="15">
      <c r="A512" s="256"/>
      <c r="B512" s="256"/>
      <c r="C512" s="256"/>
      <c r="D512" s="256"/>
      <c r="E512" s="256"/>
      <c r="F512" s="256"/>
    </row>
    <row r="513" spans="1:6" s="245" customFormat="1" ht="15">
      <c r="A513" s="256"/>
      <c r="B513" s="256"/>
      <c r="C513" s="256"/>
      <c r="D513" s="256"/>
      <c r="E513" s="256"/>
      <c r="F513" s="256"/>
    </row>
    <row r="514" spans="1:6" s="245" customFormat="1" ht="15">
      <c r="A514" s="256"/>
      <c r="B514" s="256"/>
      <c r="C514" s="256"/>
      <c r="D514" s="256"/>
      <c r="E514" s="256"/>
      <c r="F514" s="256"/>
    </row>
    <row r="515" spans="1:6" s="245" customFormat="1" ht="15">
      <c r="A515" s="256"/>
      <c r="B515" s="256"/>
      <c r="C515" s="256"/>
      <c r="D515" s="256"/>
      <c r="E515" s="256"/>
      <c r="F515" s="256"/>
    </row>
    <row r="516" spans="1:6" s="245" customFormat="1" ht="15">
      <c r="A516" s="256"/>
      <c r="B516" s="256"/>
      <c r="C516" s="256"/>
      <c r="D516" s="256"/>
      <c r="E516" s="256"/>
      <c r="F516" s="256"/>
    </row>
    <row r="517" spans="1:6" s="245" customFormat="1" ht="15">
      <c r="A517" s="256"/>
      <c r="B517" s="256"/>
      <c r="C517" s="256"/>
      <c r="D517" s="256"/>
      <c r="E517" s="256"/>
      <c r="F517" s="256"/>
    </row>
    <row r="518" spans="1:6" s="245" customFormat="1" ht="15">
      <c r="A518" s="256"/>
      <c r="B518" s="256"/>
      <c r="C518" s="256"/>
      <c r="D518" s="256"/>
      <c r="E518" s="256"/>
      <c r="F518" s="256"/>
    </row>
    <row r="519" spans="1:6" s="245" customFormat="1" ht="15">
      <c r="A519" s="256"/>
      <c r="B519" s="256"/>
      <c r="C519" s="256"/>
      <c r="D519" s="256"/>
      <c r="E519" s="256"/>
      <c r="F519" s="256"/>
    </row>
    <row r="520" spans="1:6" s="245" customFormat="1" ht="15">
      <c r="A520" s="256"/>
      <c r="B520" s="256"/>
      <c r="C520" s="256"/>
      <c r="D520" s="256"/>
      <c r="E520" s="256"/>
      <c r="F520" s="256"/>
    </row>
    <row r="521" spans="1:6" s="245" customFormat="1" ht="15">
      <c r="A521" s="256"/>
      <c r="B521" s="256"/>
      <c r="C521" s="256"/>
      <c r="D521" s="256"/>
      <c r="E521" s="256"/>
      <c r="F521" s="256"/>
    </row>
    <row r="522" spans="1:6" s="245" customFormat="1" ht="15">
      <c r="A522" s="256"/>
      <c r="B522" s="256"/>
      <c r="C522" s="256"/>
      <c r="D522" s="256"/>
      <c r="E522" s="256"/>
      <c r="F522" s="256"/>
    </row>
    <row r="523" spans="1:6" s="245" customFormat="1" ht="15">
      <c r="A523" s="256"/>
      <c r="B523" s="256"/>
      <c r="C523" s="256"/>
      <c r="D523" s="256"/>
      <c r="E523" s="256"/>
      <c r="F523" s="256"/>
    </row>
    <row r="524" spans="1:6" s="245" customFormat="1" ht="15">
      <c r="A524" s="256"/>
      <c r="B524" s="256"/>
      <c r="C524" s="256"/>
      <c r="D524" s="256"/>
      <c r="E524" s="256"/>
      <c r="F524" s="256"/>
    </row>
    <row r="525" spans="1:6" s="245" customFormat="1" ht="15">
      <c r="A525" s="256"/>
      <c r="B525" s="256"/>
      <c r="C525" s="256"/>
      <c r="D525" s="256"/>
      <c r="E525" s="256"/>
      <c r="F525" s="256"/>
    </row>
    <row r="526" spans="1:6" s="245" customFormat="1" ht="15">
      <c r="A526" s="256"/>
      <c r="B526" s="256"/>
      <c r="C526" s="256"/>
      <c r="D526" s="256"/>
      <c r="E526" s="256"/>
      <c r="F526" s="256"/>
    </row>
    <row r="527" spans="1:6" s="245" customFormat="1" ht="15">
      <c r="A527" s="256"/>
      <c r="B527" s="256"/>
      <c r="C527" s="256"/>
      <c r="D527" s="256"/>
      <c r="E527" s="256"/>
      <c r="F527" s="256"/>
    </row>
    <row r="528" spans="1:6" s="245" customFormat="1" ht="15">
      <c r="A528" s="256"/>
      <c r="B528" s="256"/>
      <c r="C528" s="256"/>
      <c r="D528" s="256"/>
      <c r="E528" s="256"/>
      <c r="F528" s="256"/>
    </row>
    <row r="529" spans="1:6" s="245" customFormat="1" ht="15">
      <c r="A529" s="256"/>
      <c r="B529" s="256"/>
      <c r="C529" s="256"/>
      <c r="D529" s="256"/>
      <c r="E529" s="256"/>
      <c r="F529" s="256"/>
    </row>
    <row r="530" spans="1:6" s="245" customFormat="1" ht="15">
      <c r="A530" s="256"/>
      <c r="B530" s="256"/>
      <c r="C530" s="256"/>
      <c r="D530" s="256"/>
      <c r="E530" s="256"/>
      <c r="F530" s="256"/>
    </row>
    <row r="531" spans="1:6" s="245" customFormat="1" ht="15">
      <c r="A531" s="256"/>
      <c r="B531" s="256"/>
      <c r="C531" s="256"/>
      <c r="D531" s="256"/>
      <c r="E531" s="256"/>
      <c r="F531" s="256"/>
    </row>
    <row r="532" spans="1:6" s="245" customFormat="1" ht="15">
      <c r="A532" s="256"/>
      <c r="B532" s="256"/>
      <c r="C532" s="256"/>
      <c r="D532" s="256"/>
      <c r="E532" s="256"/>
      <c r="F532" s="256"/>
    </row>
    <row r="533" spans="1:6" s="245" customFormat="1" ht="15">
      <c r="A533" s="256"/>
      <c r="B533" s="256"/>
      <c r="C533" s="256"/>
      <c r="D533" s="256"/>
      <c r="E533" s="256"/>
      <c r="F533" s="256"/>
    </row>
    <row r="534" spans="1:6" s="245" customFormat="1" ht="15">
      <c r="A534" s="256"/>
      <c r="B534" s="256"/>
      <c r="C534" s="256"/>
      <c r="D534" s="256"/>
      <c r="E534" s="256"/>
      <c r="F534" s="256"/>
    </row>
    <row r="535" spans="1:6" s="245" customFormat="1" ht="15">
      <c r="A535" s="256"/>
      <c r="B535" s="256"/>
      <c r="C535" s="256"/>
      <c r="D535" s="256"/>
      <c r="E535" s="256"/>
      <c r="F535" s="256"/>
    </row>
    <row r="536" spans="1:6" s="245" customFormat="1" ht="15">
      <c r="A536" s="256"/>
      <c r="B536" s="256"/>
      <c r="C536" s="256"/>
      <c r="D536" s="256"/>
      <c r="E536" s="256"/>
      <c r="F536" s="256"/>
    </row>
    <row r="537" spans="1:6" s="245" customFormat="1" ht="15">
      <c r="A537" s="256"/>
      <c r="B537" s="256"/>
      <c r="C537" s="256"/>
      <c r="D537" s="256"/>
      <c r="E537" s="256"/>
      <c r="F537" s="256"/>
    </row>
    <row r="538" spans="1:6" s="245" customFormat="1" ht="15">
      <c r="A538" s="256"/>
      <c r="B538" s="256"/>
      <c r="C538" s="256"/>
      <c r="D538" s="256"/>
      <c r="E538" s="256"/>
      <c r="F538" s="256"/>
    </row>
    <row r="539" spans="1:6" s="245" customFormat="1" ht="15">
      <c r="A539" s="256"/>
      <c r="B539" s="256"/>
      <c r="C539" s="256"/>
      <c r="D539" s="256"/>
      <c r="E539" s="256"/>
      <c r="F539" s="256"/>
    </row>
    <row r="540" spans="1:6" s="245" customFormat="1" ht="15">
      <c r="A540" s="256"/>
      <c r="B540" s="256"/>
      <c r="C540" s="256"/>
      <c r="D540" s="256"/>
      <c r="E540" s="256"/>
      <c r="F540" s="256"/>
    </row>
    <row r="541" spans="1:6" s="245" customFormat="1" ht="15">
      <c r="A541" s="256"/>
      <c r="B541" s="256"/>
      <c r="C541" s="256"/>
      <c r="D541" s="256"/>
      <c r="E541" s="256"/>
      <c r="F541" s="256"/>
    </row>
    <row r="542" spans="1:6" s="245" customFormat="1" ht="15">
      <c r="A542" s="256"/>
      <c r="B542" s="256"/>
      <c r="C542" s="256"/>
      <c r="D542" s="256"/>
      <c r="E542" s="256"/>
      <c r="F542" s="256"/>
    </row>
    <row r="543" spans="1:6" s="245" customFormat="1" ht="15">
      <c r="A543" s="256"/>
      <c r="B543" s="256"/>
      <c r="C543" s="256"/>
      <c r="D543" s="256"/>
      <c r="E543" s="256"/>
      <c r="F543" s="256"/>
    </row>
    <row r="544" spans="1:6" s="245" customFormat="1" ht="15">
      <c r="A544" s="256"/>
      <c r="B544" s="256"/>
      <c r="C544" s="256"/>
      <c r="D544" s="256"/>
      <c r="E544" s="256"/>
      <c r="F544" s="256"/>
    </row>
    <row r="545" spans="1:6" s="245" customFormat="1" ht="15">
      <c r="A545" s="256"/>
      <c r="B545" s="256"/>
      <c r="C545" s="256"/>
      <c r="D545" s="256"/>
      <c r="E545" s="256"/>
      <c r="F545" s="256"/>
    </row>
    <row r="546" spans="1:6" s="245" customFormat="1" ht="15">
      <c r="A546" s="256"/>
      <c r="B546" s="256"/>
      <c r="C546" s="256"/>
      <c r="D546" s="256"/>
      <c r="E546" s="256"/>
      <c r="F546" s="256"/>
    </row>
    <row r="547" spans="1:6" s="245" customFormat="1" ht="15">
      <c r="A547" s="256"/>
      <c r="B547" s="256"/>
      <c r="C547" s="256"/>
      <c r="D547" s="256"/>
      <c r="E547" s="256"/>
      <c r="F547" s="256"/>
    </row>
    <row r="548" spans="1:6" s="245" customFormat="1" ht="15">
      <c r="A548" s="256"/>
      <c r="B548" s="256"/>
      <c r="C548" s="256"/>
      <c r="D548" s="256"/>
      <c r="E548" s="256"/>
      <c r="F548" s="256"/>
    </row>
    <row r="549" spans="1:6" s="245" customFormat="1" ht="15">
      <c r="A549" s="256"/>
      <c r="B549" s="256"/>
      <c r="C549" s="256"/>
      <c r="D549" s="256"/>
      <c r="E549" s="256"/>
      <c r="F549" s="256"/>
    </row>
    <row r="550" spans="1:6" s="245" customFormat="1" ht="15">
      <c r="A550" s="256"/>
      <c r="B550" s="256"/>
      <c r="C550" s="256"/>
      <c r="D550" s="256"/>
      <c r="E550" s="256"/>
      <c r="F550" s="256"/>
    </row>
    <row r="551" spans="1:6" s="245" customFormat="1" ht="15">
      <c r="A551" s="256"/>
      <c r="B551" s="256"/>
      <c r="C551" s="256"/>
      <c r="D551" s="256"/>
      <c r="E551" s="256"/>
      <c r="F551" s="256"/>
    </row>
    <row r="552" spans="1:6" s="245" customFormat="1" ht="15">
      <c r="A552" s="256"/>
      <c r="B552" s="256"/>
      <c r="C552" s="256"/>
      <c r="D552" s="256"/>
      <c r="E552" s="256"/>
      <c r="F552" s="256"/>
    </row>
    <row r="553" spans="1:6" s="245" customFormat="1" ht="15">
      <c r="A553" s="256"/>
      <c r="B553" s="256"/>
      <c r="C553" s="256"/>
      <c r="D553" s="256"/>
      <c r="E553" s="256"/>
      <c r="F553" s="256"/>
    </row>
    <row r="554" spans="1:6" s="245" customFormat="1" ht="15">
      <c r="A554" s="256"/>
      <c r="B554" s="256"/>
      <c r="C554" s="256"/>
      <c r="D554" s="256"/>
      <c r="E554" s="256"/>
      <c r="F554" s="256"/>
    </row>
    <row r="555" spans="1:6" s="245" customFormat="1" ht="15">
      <c r="A555" s="256"/>
      <c r="B555" s="256"/>
      <c r="C555" s="256"/>
      <c r="D555" s="256"/>
      <c r="E555" s="256"/>
      <c r="F555" s="256"/>
    </row>
    <row r="556" spans="1:6" s="245" customFormat="1" ht="15">
      <c r="A556" s="256"/>
      <c r="B556" s="256"/>
      <c r="C556" s="256"/>
      <c r="D556" s="256"/>
      <c r="E556" s="256"/>
      <c r="F556" s="256"/>
    </row>
    <row r="557" spans="1:6" s="245" customFormat="1" ht="15">
      <c r="A557" s="256"/>
      <c r="B557" s="256"/>
      <c r="C557" s="256"/>
      <c r="D557" s="256"/>
      <c r="E557" s="256"/>
      <c r="F557" s="256"/>
    </row>
    <row r="558" spans="1:6" s="245" customFormat="1" ht="15">
      <c r="A558" s="256"/>
      <c r="B558" s="256"/>
      <c r="C558" s="256"/>
      <c r="D558" s="256"/>
      <c r="E558" s="256"/>
      <c r="F558" s="256"/>
    </row>
    <row r="559" spans="1:6" s="245" customFormat="1" ht="15">
      <c r="A559" s="256"/>
      <c r="B559" s="256"/>
      <c r="C559" s="256"/>
      <c r="D559" s="256"/>
      <c r="E559" s="256"/>
      <c r="F559" s="256"/>
    </row>
    <row r="560" spans="1:6" s="245" customFormat="1" ht="15">
      <c r="A560" s="256"/>
      <c r="B560" s="256"/>
      <c r="C560" s="256"/>
      <c r="D560" s="256"/>
      <c r="E560" s="256"/>
      <c r="F560" s="256"/>
    </row>
    <row r="561" spans="1:6" s="245" customFormat="1" ht="15">
      <c r="A561" s="256"/>
      <c r="B561" s="256"/>
      <c r="C561" s="256"/>
      <c r="D561" s="256"/>
      <c r="E561" s="256"/>
      <c r="F561" s="256"/>
    </row>
    <row r="562" spans="1:6" s="245" customFormat="1" ht="15">
      <c r="A562" s="256"/>
      <c r="B562" s="256"/>
      <c r="C562" s="256"/>
      <c r="D562" s="256"/>
      <c r="E562" s="256"/>
      <c r="F562" s="256"/>
    </row>
    <row r="563" spans="1:6" s="245" customFormat="1" ht="15">
      <c r="A563" s="256"/>
      <c r="B563" s="256"/>
      <c r="C563" s="256"/>
      <c r="D563" s="256"/>
      <c r="E563" s="256"/>
      <c r="F563" s="256"/>
    </row>
    <row r="564" spans="1:6" s="245" customFormat="1" ht="15">
      <c r="A564" s="256"/>
      <c r="B564" s="256"/>
      <c r="C564" s="256"/>
      <c r="D564" s="256"/>
      <c r="E564" s="256"/>
      <c r="F564" s="256"/>
    </row>
    <row r="565" spans="1:6" s="245" customFormat="1" ht="15">
      <c r="A565" s="256"/>
      <c r="B565" s="256"/>
      <c r="C565" s="256"/>
      <c r="D565" s="256"/>
      <c r="E565" s="256"/>
      <c r="F565" s="256"/>
    </row>
    <row r="566" spans="1:6" s="245" customFormat="1" ht="15">
      <c r="A566" s="256"/>
      <c r="B566" s="256"/>
      <c r="C566" s="256"/>
      <c r="D566" s="256"/>
      <c r="E566" s="256"/>
      <c r="F566" s="256"/>
    </row>
    <row r="567" spans="1:6" s="245" customFormat="1" ht="15">
      <c r="A567" s="256"/>
      <c r="B567" s="256"/>
      <c r="C567" s="256"/>
      <c r="D567" s="256"/>
      <c r="E567" s="256"/>
      <c r="F567" s="256"/>
    </row>
    <row r="568" spans="1:6" s="245" customFormat="1" ht="15">
      <c r="A568" s="256"/>
      <c r="B568" s="256"/>
      <c r="C568" s="256"/>
      <c r="D568" s="256"/>
      <c r="E568" s="256"/>
      <c r="F568" s="256"/>
    </row>
    <row r="569" spans="1:6" s="245" customFormat="1" ht="15">
      <c r="A569" s="256"/>
      <c r="B569" s="256"/>
      <c r="C569" s="256"/>
      <c r="D569" s="256"/>
      <c r="E569" s="256"/>
      <c r="F569" s="256"/>
    </row>
    <row r="570" spans="1:6" s="245" customFormat="1" ht="15">
      <c r="A570" s="256"/>
      <c r="B570" s="256"/>
      <c r="C570" s="256"/>
      <c r="D570" s="256"/>
      <c r="E570" s="256"/>
      <c r="F570" s="256"/>
    </row>
    <row r="571" spans="1:6" s="245" customFormat="1" ht="15">
      <c r="A571" s="256"/>
      <c r="B571" s="256"/>
      <c r="C571" s="256"/>
      <c r="D571" s="256"/>
      <c r="E571" s="256"/>
      <c r="F571" s="256"/>
    </row>
    <row r="572" spans="1:6" s="245" customFormat="1" ht="15">
      <c r="A572" s="256"/>
      <c r="B572" s="256"/>
      <c r="C572" s="256"/>
      <c r="D572" s="256"/>
      <c r="E572" s="256"/>
      <c r="F572" s="256"/>
    </row>
    <row r="573" spans="1:6" s="245" customFormat="1" ht="15">
      <c r="A573" s="256"/>
      <c r="B573" s="256"/>
      <c r="C573" s="256"/>
      <c r="D573" s="256"/>
      <c r="E573" s="256"/>
      <c r="F573" s="256"/>
    </row>
    <row r="574" spans="1:6" s="245" customFormat="1" ht="15">
      <c r="A574" s="256"/>
      <c r="B574" s="256"/>
      <c r="C574" s="256"/>
      <c r="D574" s="256"/>
      <c r="E574" s="256"/>
      <c r="F574" s="256"/>
    </row>
    <row r="575" spans="1:6" s="245" customFormat="1" ht="15">
      <c r="A575" s="256"/>
      <c r="B575" s="256"/>
      <c r="C575" s="256"/>
      <c r="D575" s="256"/>
      <c r="E575" s="256"/>
      <c r="F575" s="256"/>
    </row>
    <row r="576" spans="1:6" s="245" customFormat="1" ht="15">
      <c r="A576" s="256"/>
      <c r="B576" s="256"/>
      <c r="C576" s="256"/>
      <c r="D576" s="256"/>
      <c r="E576" s="256"/>
      <c r="F576" s="256"/>
    </row>
    <row r="577" spans="1:6" s="245" customFormat="1" ht="15">
      <c r="A577" s="256"/>
      <c r="B577" s="256"/>
      <c r="C577" s="256"/>
      <c r="D577" s="256"/>
      <c r="E577" s="256"/>
      <c r="F577" s="256"/>
    </row>
    <row r="578" spans="1:6" s="245" customFormat="1" ht="15">
      <c r="A578" s="256"/>
      <c r="B578" s="256"/>
      <c r="C578" s="256"/>
      <c r="D578" s="256"/>
      <c r="E578" s="256"/>
      <c r="F578" s="256"/>
    </row>
    <row r="579" spans="1:6" s="245" customFormat="1" ht="15">
      <c r="A579" s="256"/>
      <c r="B579" s="256"/>
      <c r="C579" s="256"/>
      <c r="D579" s="256"/>
      <c r="E579" s="256"/>
      <c r="F579" s="256"/>
    </row>
    <row r="580" spans="1:6" s="245" customFormat="1" ht="15">
      <c r="A580" s="256"/>
      <c r="B580" s="256"/>
      <c r="C580" s="256"/>
      <c r="D580" s="256"/>
      <c r="E580" s="256"/>
      <c r="F580" s="256"/>
    </row>
    <row r="581" spans="1:6" s="245" customFormat="1" ht="15">
      <c r="A581" s="256"/>
      <c r="B581" s="256"/>
      <c r="C581" s="256"/>
      <c r="D581" s="256"/>
      <c r="E581" s="256"/>
      <c r="F581" s="256"/>
    </row>
    <row r="582" spans="1:6" s="245" customFormat="1" ht="15">
      <c r="A582" s="256"/>
      <c r="B582" s="256"/>
      <c r="C582" s="256"/>
      <c r="D582" s="256"/>
      <c r="E582" s="256"/>
      <c r="F582" s="256"/>
    </row>
    <row r="583" spans="1:6" s="245" customFormat="1" ht="15">
      <c r="A583" s="256"/>
      <c r="B583" s="256"/>
      <c r="C583" s="256"/>
      <c r="D583" s="256"/>
      <c r="E583" s="256"/>
      <c r="F583" s="256"/>
    </row>
    <row r="584" spans="1:6" s="245" customFormat="1" ht="15">
      <c r="A584" s="256"/>
      <c r="B584" s="256"/>
      <c r="C584" s="256"/>
      <c r="D584" s="256"/>
      <c r="E584" s="256"/>
      <c r="F584" s="256"/>
    </row>
    <row r="585" spans="1:6" s="245" customFormat="1" ht="15">
      <c r="A585" s="256"/>
      <c r="B585" s="256"/>
      <c r="C585" s="256"/>
      <c r="D585" s="256"/>
      <c r="E585" s="256"/>
      <c r="F585" s="256"/>
    </row>
    <row r="586" spans="1:6" s="245" customFormat="1" ht="15">
      <c r="A586" s="256"/>
      <c r="B586" s="256"/>
      <c r="C586" s="256"/>
      <c r="D586" s="256"/>
      <c r="E586" s="256"/>
      <c r="F586" s="256"/>
    </row>
    <row r="587" spans="1:6" s="245" customFormat="1" ht="15">
      <c r="A587" s="256"/>
      <c r="B587" s="256"/>
      <c r="C587" s="256"/>
      <c r="D587" s="256"/>
      <c r="E587" s="256"/>
      <c r="F587" s="256"/>
    </row>
    <row r="588" spans="1:6" s="245" customFormat="1" ht="15">
      <c r="A588" s="256"/>
      <c r="B588" s="256"/>
      <c r="C588" s="256"/>
      <c r="D588" s="256"/>
      <c r="E588" s="256"/>
      <c r="F588" s="256"/>
    </row>
    <row r="589" spans="1:6" s="245" customFormat="1" ht="15">
      <c r="A589" s="256"/>
      <c r="B589" s="256"/>
      <c r="C589" s="256"/>
      <c r="D589" s="256"/>
      <c r="E589" s="256"/>
      <c r="F589" s="256"/>
    </row>
    <row r="590" spans="1:6" s="245" customFormat="1" ht="15">
      <c r="A590" s="256"/>
      <c r="B590" s="256"/>
      <c r="C590" s="256"/>
      <c r="D590" s="256"/>
      <c r="E590" s="256"/>
      <c r="F590" s="256"/>
    </row>
    <row r="591" spans="1:6" s="245" customFormat="1" ht="15">
      <c r="A591" s="256"/>
      <c r="B591" s="256"/>
      <c r="C591" s="256"/>
      <c r="D591" s="256"/>
      <c r="E591" s="256"/>
      <c r="F591" s="256"/>
    </row>
    <row r="592" spans="1:6" s="245" customFormat="1" ht="15">
      <c r="A592" s="256"/>
      <c r="B592" s="256"/>
      <c r="C592" s="256"/>
      <c r="D592" s="256"/>
      <c r="E592" s="256"/>
      <c r="F592" s="256"/>
    </row>
    <row r="593" spans="1:6" s="245" customFormat="1" ht="15">
      <c r="A593" s="256"/>
      <c r="B593" s="256"/>
      <c r="C593" s="256"/>
      <c r="D593" s="256"/>
      <c r="E593" s="256"/>
      <c r="F593" s="256"/>
    </row>
    <row r="594" spans="1:6" s="245" customFormat="1" ht="15">
      <c r="A594" s="256"/>
      <c r="B594" s="256"/>
      <c r="C594" s="256"/>
      <c r="D594" s="256"/>
      <c r="E594" s="256"/>
      <c r="F594" s="256"/>
    </row>
    <row r="595" spans="1:6" s="245" customFormat="1" ht="15">
      <c r="A595" s="256"/>
      <c r="B595" s="256"/>
      <c r="C595" s="256"/>
      <c r="D595" s="256"/>
      <c r="E595" s="256"/>
      <c r="F595" s="256"/>
    </row>
    <row r="596" spans="1:6" s="245" customFormat="1" ht="15">
      <c r="A596" s="256"/>
      <c r="B596" s="256"/>
      <c r="C596" s="256"/>
      <c r="D596" s="256"/>
      <c r="E596" s="256"/>
      <c r="F596" s="256"/>
    </row>
    <row r="597" spans="1:6" s="245" customFormat="1" ht="15">
      <c r="A597" s="256"/>
      <c r="B597" s="256"/>
      <c r="C597" s="256"/>
      <c r="D597" s="256"/>
      <c r="E597" s="256"/>
      <c r="F597" s="256"/>
    </row>
    <row r="598" spans="1:6" s="245" customFormat="1" ht="15">
      <c r="A598" s="256"/>
      <c r="B598" s="256"/>
      <c r="C598" s="256"/>
      <c r="D598" s="256"/>
      <c r="E598" s="256"/>
      <c r="F598" s="256"/>
    </row>
    <row r="599" spans="1:6" s="245" customFormat="1" ht="15">
      <c r="A599" s="256"/>
      <c r="B599" s="256"/>
      <c r="C599" s="256"/>
      <c r="D599" s="256"/>
      <c r="E599" s="256"/>
      <c r="F599" s="256"/>
    </row>
    <row r="600" spans="1:6" s="245" customFormat="1" ht="15">
      <c r="A600" s="256"/>
      <c r="B600" s="256"/>
      <c r="C600" s="256"/>
      <c r="D600" s="256"/>
      <c r="E600" s="256"/>
      <c r="F600" s="256"/>
    </row>
    <row r="601" spans="1:6" s="245" customFormat="1" ht="15">
      <c r="A601" s="256"/>
      <c r="B601" s="256"/>
      <c r="C601" s="256"/>
      <c r="D601" s="256"/>
      <c r="E601" s="256"/>
      <c r="F601" s="256"/>
    </row>
    <row r="602" spans="1:6" s="245" customFormat="1" ht="15">
      <c r="A602" s="256"/>
      <c r="B602" s="256"/>
      <c r="C602" s="256"/>
      <c r="D602" s="256"/>
      <c r="E602" s="256"/>
      <c r="F602" s="256"/>
    </row>
    <row r="603" spans="1:6" s="245" customFormat="1" ht="15">
      <c r="A603" s="256"/>
      <c r="B603" s="256"/>
      <c r="C603" s="256"/>
      <c r="D603" s="256"/>
      <c r="E603" s="256"/>
      <c r="F603" s="256"/>
    </row>
    <row r="604" spans="1:6" s="245" customFormat="1" ht="15">
      <c r="A604" s="256"/>
      <c r="B604" s="256"/>
      <c r="C604" s="256"/>
      <c r="D604" s="256"/>
      <c r="E604" s="256"/>
      <c r="F604" s="256"/>
    </row>
    <row r="605" spans="1:6" s="245" customFormat="1" ht="15">
      <c r="A605" s="256"/>
      <c r="B605" s="256"/>
      <c r="C605" s="256"/>
      <c r="D605" s="256"/>
      <c r="E605" s="256"/>
      <c r="F605" s="256"/>
    </row>
    <row r="606" spans="1:6" s="245" customFormat="1" ht="15">
      <c r="A606" s="256"/>
      <c r="B606" s="256"/>
      <c r="C606" s="256"/>
      <c r="D606" s="256"/>
      <c r="E606" s="256"/>
      <c r="F606" s="256"/>
    </row>
    <row r="607" spans="1:6" s="245" customFormat="1" ht="15">
      <c r="A607" s="256"/>
      <c r="B607" s="256"/>
      <c r="C607" s="256"/>
      <c r="D607" s="256"/>
      <c r="E607" s="256"/>
      <c r="F607" s="256"/>
    </row>
    <row r="608" spans="1:6" s="245" customFormat="1" ht="15">
      <c r="A608" s="256"/>
      <c r="B608" s="256"/>
      <c r="C608" s="256"/>
      <c r="D608" s="256"/>
      <c r="E608" s="256"/>
      <c r="F608" s="256"/>
    </row>
    <row r="609" spans="1:6" s="245" customFormat="1" ht="15">
      <c r="A609" s="256"/>
      <c r="B609" s="256"/>
      <c r="C609" s="256"/>
      <c r="D609" s="256"/>
      <c r="E609" s="256"/>
      <c r="F609" s="256"/>
    </row>
    <row r="610" spans="1:6" s="245" customFormat="1" ht="15">
      <c r="A610" s="256"/>
      <c r="B610" s="256"/>
      <c r="C610" s="256"/>
      <c r="D610" s="256"/>
      <c r="E610" s="256"/>
      <c r="F610" s="256"/>
    </row>
    <row r="611" spans="1:6" s="245" customFormat="1" ht="15">
      <c r="A611" s="256"/>
      <c r="B611" s="256"/>
      <c r="C611" s="256"/>
      <c r="D611" s="256"/>
      <c r="E611" s="256"/>
      <c r="F611" s="256"/>
    </row>
    <row r="612" spans="1:6" s="245" customFormat="1" ht="15">
      <c r="A612" s="256"/>
      <c r="B612" s="256"/>
      <c r="C612" s="256"/>
      <c r="D612" s="256"/>
      <c r="E612" s="256"/>
      <c r="F612" s="256"/>
    </row>
    <row r="613" spans="1:6" s="245" customFormat="1" ht="15">
      <c r="A613" s="256"/>
      <c r="B613" s="256"/>
      <c r="C613" s="256"/>
      <c r="D613" s="256"/>
      <c r="E613" s="256"/>
      <c r="F613" s="256"/>
    </row>
    <row r="614" spans="1:6" s="245" customFormat="1" ht="15">
      <c r="A614" s="256"/>
      <c r="B614" s="256"/>
      <c r="C614" s="256"/>
      <c r="D614" s="256"/>
      <c r="E614" s="256"/>
      <c r="F614" s="256"/>
    </row>
    <row r="615" spans="1:6" s="245" customFormat="1" ht="15">
      <c r="A615" s="256"/>
      <c r="B615" s="256"/>
      <c r="C615" s="256"/>
      <c r="D615" s="256"/>
      <c r="E615" s="256"/>
      <c r="F615" s="256"/>
    </row>
    <row r="616" spans="1:6" s="245" customFormat="1" ht="15">
      <c r="A616" s="256"/>
      <c r="B616" s="256"/>
      <c r="C616" s="256"/>
      <c r="D616" s="256"/>
      <c r="E616" s="256"/>
      <c r="F616" s="256"/>
    </row>
    <row r="617" spans="1:6" s="245" customFormat="1" ht="15">
      <c r="A617" s="256"/>
      <c r="B617" s="256"/>
      <c r="C617" s="256"/>
      <c r="D617" s="256"/>
      <c r="E617" s="256"/>
      <c r="F617" s="256"/>
    </row>
    <row r="618" spans="1:6" s="245" customFormat="1" ht="15">
      <c r="A618" s="256"/>
      <c r="B618" s="256"/>
      <c r="C618" s="256"/>
      <c r="D618" s="256"/>
      <c r="E618" s="256"/>
      <c r="F618" s="256"/>
    </row>
    <row r="619" spans="1:6" s="245" customFormat="1" ht="15">
      <c r="A619" s="256"/>
      <c r="B619" s="256"/>
      <c r="C619" s="256"/>
      <c r="D619" s="256"/>
      <c r="E619" s="256"/>
      <c r="F619" s="256"/>
    </row>
    <row r="620" spans="1:6" s="245" customFormat="1" ht="15">
      <c r="A620" s="256"/>
      <c r="B620" s="256"/>
      <c r="C620" s="256"/>
      <c r="D620" s="256"/>
      <c r="E620" s="256"/>
      <c r="F620" s="256"/>
    </row>
    <row r="621" spans="1:6" s="245" customFormat="1" ht="15">
      <c r="A621" s="256"/>
      <c r="B621" s="256"/>
      <c r="C621" s="256"/>
      <c r="D621" s="256"/>
      <c r="E621" s="256"/>
      <c r="F621" s="256"/>
    </row>
    <row r="622" spans="1:6" s="245" customFormat="1" ht="15">
      <c r="A622" s="256"/>
      <c r="B622" s="256"/>
      <c r="C622" s="256"/>
      <c r="D622" s="256"/>
      <c r="E622" s="256"/>
      <c r="F622" s="256"/>
    </row>
    <row r="623" spans="1:6" s="245" customFormat="1" ht="15">
      <c r="A623" s="256"/>
      <c r="B623" s="256"/>
      <c r="C623" s="256"/>
      <c r="D623" s="256"/>
      <c r="E623" s="256"/>
      <c r="F623" s="256"/>
    </row>
    <row r="624" spans="1:6" s="245" customFormat="1" ht="15">
      <c r="A624" s="256"/>
      <c r="B624" s="256"/>
      <c r="C624" s="256"/>
      <c r="D624" s="256"/>
      <c r="E624" s="256"/>
      <c r="F624" s="256"/>
    </row>
    <row r="625" spans="1:6" s="245" customFormat="1" ht="15">
      <c r="A625" s="256"/>
      <c r="B625" s="256"/>
      <c r="C625" s="256"/>
      <c r="D625" s="256"/>
      <c r="E625" s="256"/>
      <c r="F625" s="256"/>
    </row>
    <row r="626" spans="1:6" s="245" customFormat="1" ht="15">
      <c r="A626" s="256"/>
      <c r="B626" s="256"/>
      <c r="C626" s="256"/>
      <c r="D626" s="256"/>
      <c r="E626" s="256"/>
      <c r="F626" s="256"/>
    </row>
    <row r="627" spans="1:6" s="245" customFormat="1" ht="15">
      <c r="A627" s="256"/>
      <c r="B627" s="256"/>
      <c r="C627" s="256"/>
      <c r="D627" s="256"/>
      <c r="E627" s="256"/>
      <c r="F627" s="256"/>
    </row>
    <row r="628" spans="1:6" s="245" customFormat="1" ht="15">
      <c r="A628" s="256"/>
      <c r="B628" s="256"/>
      <c r="C628" s="256"/>
      <c r="D628" s="256"/>
      <c r="E628" s="256"/>
      <c r="F628" s="256"/>
    </row>
    <row r="629" spans="1:6" s="245" customFormat="1" ht="15">
      <c r="A629" s="256"/>
      <c r="B629" s="256"/>
      <c r="C629" s="256"/>
      <c r="D629" s="256"/>
      <c r="E629" s="256"/>
      <c r="F629" s="256"/>
    </row>
    <row r="630" spans="1:6" s="245" customFormat="1" ht="15">
      <c r="A630" s="256"/>
      <c r="B630" s="256"/>
      <c r="C630" s="256"/>
      <c r="D630" s="256"/>
      <c r="E630" s="256"/>
      <c r="F630" s="256"/>
    </row>
    <row r="631" spans="1:6" s="245" customFormat="1" ht="15">
      <c r="A631" s="256"/>
      <c r="B631" s="256"/>
      <c r="C631" s="256"/>
      <c r="D631" s="256"/>
      <c r="E631" s="256"/>
      <c r="F631" s="256"/>
    </row>
    <row r="632" spans="1:6" s="245" customFormat="1" ht="15">
      <c r="A632" s="256"/>
      <c r="B632" s="256"/>
      <c r="C632" s="256"/>
      <c r="D632" s="256"/>
      <c r="E632" s="256"/>
      <c r="F632" s="256"/>
    </row>
    <row r="633" spans="1:6" s="245" customFormat="1" ht="15">
      <c r="A633" s="256"/>
      <c r="B633" s="256"/>
      <c r="C633" s="256"/>
      <c r="D633" s="256"/>
      <c r="E633" s="256"/>
      <c r="F633" s="256"/>
    </row>
    <row r="634" spans="1:6" s="245" customFormat="1" ht="15">
      <c r="A634" s="256"/>
      <c r="B634" s="256"/>
      <c r="C634" s="256"/>
      <c r="D634" s="256"/>
      <c r="E634" s="256"/>
      <c r="F634" s="256"/>
    </row>
    <row r="635" spans="1:6" s="245" customFormat="1" ht="15">
      <c r="A635" s="256"/>
      <c r="B635" s="256"/>
      <c r="C635" s="256"/>
      <c r="D635" s="256"/>
      <c r="E635" s="256"/>
      <c r="F635" s="256"/>
    </row>
    <row r="636" spans="1:6" s="245" customFormat="1" ht="15">
      <c r="A636" s="256"/>
      <c r="B636" s="256"/>
      <c r="C636" s="256"/>
      <c r="D636" s="256"/>
      <c r="E636" s="256"/>
      <c r="F636" s="256"/>
    </row>
    <row r="637" spans="1:6" s="245" customFormat="1" ht="15">
      <c r="A637" s="256"/>
      <c r="B637" s="256"/>
      <c r="C637" s="256"/>
      <c r="D637" s="256"/>
      <c r="E637" s="256"/>
      <c r="F637" s="256"/>
    </row>
    <row r="638" spans="1:6" s="245" customFormat="1" ht="15">
      <c r="A638" s="256"/>
      <c r="B638" s="256"/>
      <c r="C638" s="256"/>
      <c r="D638" s="256"/>
      <c r="E638" s="256"/>
      <c r="F638" s="256"/>
    </row>
    <row r="639" spans="1:6" s="245" customFormat="1" ht="15">
      <c r="A639" s="256"/>
      <c r="B639" s="256"/>
      <c r="C639" s="256"/>
      <c r="D639" s="256"/>
      <c r="E639" s="256"/>
      <c r="F639" s="256"/>
    </row>
    <row r="640" spans="1:6" s="245" customFormat="1" ht="15">
      <c r="A640" s="256"/>
      <c r="B640" s="256"/>
      <c r="C640" s="256"/>
      <c r="D640" s="256"/>
      <c r="E640" s="256"/>
      <c r="F640" s="256"/>
    </row>
    <row r="641" spans="1:6" s="245" customFormat="1" ht="15">
      <c r="A641" s="256"/>
      <c r="B641" s="256"/>
      <c r="C641" s="256"/>
      <c r="D641" s="256"/>
      <c r="E641" s="256"/>
      <c r="F641" s="256"/>
    </row>
    <row r="642" spans="1:6" s="245" customFormat="1" ht="15">
      <c r="A642" s="256"/>
      <c r="B642" s="256"/>
      <c r="C642" s="256"/>
      <c r="D642" s="256"/>
      <c r="E642" s="256"/>
      <c r="F642" s="256"/>
    </row>
    <row r="643" spans="1:6" s="245" customFormat="1" ht="15">
      <c r="A643" s="256"/>
      <c r="B643" s="256"/>
      <c r="C643" s="256"/>
      <c r="D643" s="256"/>
      <c r="E643" s="256"/>
      <c r="F643" s="256"/>
    </row>
    <row r="644" spans="1:6" s="245" customFormat="1" ht="15">
      <c r="A644" s="256"/>
      <c r="B644" s="256"/>
      <c r="C644" s="256"/>
      <c r="D644" s="256"/>
      <c r="E644" s="256"/>
      <c r="F644" s="256"/>
    </row>
    <row r="645" spans="1:6" s="245" customFormat="1" ht="15">
      <c r="A645" s="256"/>
      <c r="B645" s="256"/>
      <c r="C645" s="256"/>
      <c r="D645" s="256"/>
      <c r="E645" s="256"/>
      <c r="F645" s="256"/>
    </row>
    <row r="646" spans="1:6" s="245" customFormat="1" ht="15">
      <c r="A646" s="256"/>
      <c r="B646" s="256"/>
      <c r="C646" s="256"/>
      <c r="D646" s="256"/>
      <c r="E646" s="256"/>
      <c r="F646" s="256"/>
    </row>
    <row r="647" spans="1:6" s="245" customFormat="1" ht="15">
      <c r="A647" s="256"/>
      <c r="B647" s="256"/>
      <c r="C647" s="256"/>
      <c r="D647" s="256"/>
      <c r="E647" s="256"/>
      <c r="F647" s="256"/>
    </row>
    <row r="648" spans="1:6" s="245" customFormat="1" ht="15">
      <c r="A648" s="256"/>
      <c r="B648" s="256"/>
      <c r="C648" s="256"/>
      <c r="D648" s="256"/>
      <c r="E648" s="256"/>
      <c r="F648" s="256"/>
    </row>
    <row r="649" spans="1:6" s="245" customFormat="1" ht="15">
      <c r="A649" s="256"/>
      <c r="B649" s="256"/>
      <c r="C649" s="256"/>
      <c r="D649" s="256"/>
      <c r="E649" s="256"/>
      <c r="F649" s="256"/>
    </row>
    <row r="650" spans="1:6" s="245" customFormat="1" ht="15">
      <c r="A650" s="256"/>
      <c r="B650" s="256"/>
      <c r="C650" s="256"/>
      <c r="D650" s="256"/>
      <c r="E650" s="256"/>
      <c r="F650" s="256"/>
    </row>
    <row r="651" spans="1:6" s="245" customFormat="1" ht="15">
      <c r="A651" s="256"/>
      <c r="B651" s="256"/>
      <c r="C651" s="256"/>
      <c r="D651" s="256"/>
      <c r="E651" s="256"/>
      <c r="F651" s="256"/>
    </row>
    <row r="652" spans="1:6" s="245" customFormat="1" ht="15">
      <c r="A652" s="256"/>
      <c r="B652" s="256"/>
      <c r="C652" s="256"/>
      <c r="D652" s="256"/>
      <c r="E652" s="256"/>
      <c r="F652" s="256"/>
    </row>
    <row r="653" spans="1:6" s="245" customFormat="1" ht="15">
      <c r="A653" s="256"/>
      <c r="B653" s="256"/>
      <c r="C653" s="256"/>
      <c r="D653" s="256"/>
      <c r="E653" s="256"/>
      <c r="F653" s="256"/>
    </row>
    <row r="654" spans="1:6" s="245" customFormat="1" ht="15">
      <c r="A654" s="256"/>
      <c r="B654" s="256"/>
      <c r="C654" s="256"/>
      <c r="D654" s="256"/>
      <c r="E654" s="256"/>
      <c r="F654" s="256"/>
    </row>
    <row r="655" spans="1:6" s="245" customFormat="1" ht="15">
      <c r="A655" s="256"/>
      <c r="B655" s="256"/>
      <c r="C655" s="256"/>
      <c r="D655" s="256"/>
      <c r="E655" s="256"/>
      <c r="F655" s="256"/>
    </row>
    <row r="656" spans="1:6" s="245" customFormat="1" ht="15">
      <c r="A656" s="256"/>
      <c r="B656" s="256"/>
      <c r="C656" s="256"/>
      <c r="D656" s="256"/>
      <c r="E656" s="256"/>
      <c r="F656" s="256"/>
    </row>
    <row r="657" spans="1:6" s="245" customFormat="1" ht="15">
      <c r="A657" s="256"/>
      <c r="B657" s="256"/>
      <c r="C657" s="256"/>
      <c r="D657" s="256"/>
      <c r="E657" s="256"/>
      <c r="F657" s="256"/>
    </row>
    <row r="658" spans="1:6" s="245" customFormat="1" ht="15">
      <c r="A658" s="256"/>
      <c r="B658" s="256"/>
      <c r="C658" s="256"/>
      <c r="D658" s="256"/>
      <c r="E658" s="256"/>
      <c r="F658" s="256"/>
    </row>
    <row r="659" spans="1:6" s="245" customFormat="1" ht="15">
      <c r="A659" s="256"/>
      <c r="B659" s="256"/>
      <c r="C659" s="256"/>
      <c r="D659" s="256"/>
      <c r="E659" s="256"/>
      <c r="F659" s="256"/>
    </row>
    <row r="660" spans="1:6" s="245" customFormat="1" ht="15">
      <c r="A660" s="256"/>
      <c r="B660" s="256"/>
      <c r="C660" s="256"/>
      <c r="D660" s="256"/>
      <c r="E660" s="256"/>
      <c r="F660" s="256"/>
    </row>
    <row r="661" spans="1:6" s="245" customFormat="1" ht="15">
      <c r="A661" s="256"/>
      <c r="B661" s="256"/>
      <c r="C661" s="256"/>
      <c r="D661" s="256"/>
      <c r="E661" s="256"/>
      <c r="F661" s="256"/>
    </row>
    <row r="662" spans="1:6" s="245" customFormat="1" ht="15">
      <c r="A662" s="256"/>
      <c r="B662" s="256"/>
      <c r="C662" s="256"/>
      <c r="D662" s="256"/>
      <c r="E662" s="256"/>
      <c r="F662" s="256"/>
    </row>
    <row r="663" spans="1:6" s="245" customFormat="1" ht="15">
      <c r="A663" s="256"/>
      <c r="B663" s="256"/>
      <c r="C663" s="256"/>
      <c r="D663" s="256"/>
      <c r="E663" s="256"/>
      <c r="F663" s="256"/>
    </row>
    <row r="664" spans="1:6" s="245" customFormat="1" ht="15">
      <c r="A664" s="256"/>
      <c r="B664" s="256"/>
      <c r="C664" s="256"/>
      <c r="D664" s="256"/>
      <c r="E664" s="256"/>
      <c r="F664" s="256"/>
    </row>
    <row r="665" spans="1:6" s="245" customFormat="1" ht="15">
      <c r="A665" s="256"/>
      <c r="B665" s="256"/>
      <c r="C665" s="256"/>
      <c r="D665" s="256"/>
      <c r="E665" s="256"/>
      <c r="F665" s="256"/>
    </row>
    <row r="666" spans="1:6" s="245" customFormat="1" ht="15">
      <c r="A666" s="256"/>
      <c r="B666" s="256"/>
      <c r="C666" s="256"/>
      <c r="D666" s="256"/>
      <c r="E666" s="256"/>
      <c r="F666" s="256"/>
    </row>
    <row r="667" spans="1:6" s="245" customFormat="1" ht="15">
      <c r="A667" s="256"/>
      <c r="B667" s="256"/>
      <c r="C667" s="256"/>
      <c r="D667" s="256"/>
      <c r="E667" s="256"/>
      <c r="F667" s="256"/>
    </row>
    <row r="668" spans="1:6" s="245" customFormat="1" ht="15">
      <c r="A668" s="256"/>
      <c r="B668" s="256"/>
      <c r="C668" s="256"/>
      <c r="D668" s="256"/>
      <c r="E668" s="256"/>
      <c r="F668" s="256"/>
    </row>
    <row r="669" spans="1:6" s="245" customFormat="1" ht="15">
      <c r="A669" s="256"/>
      <c r="B669" s="256"/>
      <c r="C669" s="256"/>
      <c r="D669" s="256"/>
      <c r="E669" s="256"/>
      <c r="F669" s="256"/>
    </row>
    <row r="670" spans="1:6" s="245" customFormat="1" ht="15">
      <c r="A670" s="256"/>
      <c r="B670" s="256"/>
      <c r="C670" s="256"/>
      <c r="D670" s="256"/>
      <c r="E670" s="256"/>
      <c r="F670" s="256"/>
    </row>
    <row r="671" spans="1:6" s="245" customFormat="1" ht="15">
      <c r="A671" s="256"/>
      <c r="B671" s="256"/>
      <c r="C671" s="256"/>
      <c r="D671" s="256"/>
      <c r="E671" s="256"/>
      <c r="F671" s="256"/>
    </row>
    <row r="672" spans="1:6" s="245" customFormat="1" ht="15">
      <c r="A672" s="256"/>
      <c r="B672" s="256"/>
      <c r="C672" s="256"/>
      <c r="D672" s="256"/>
      <c r="E672" s="256"/>
      <c r="F672" s="256"/>
    </row>
    <row r="673" spans="1:6" s="245" customFormat="1" ht="15">
      <c r="A673" s="256"/>
      <c r="B673" s="256"/>
      <c r="C673" s="256"/>
      <c r="D673" s="256"/>
      <c r="E673" s="256"/>
      <c r="F673" s="256"/>
    </row>
    <row r="674" spans="1:6" s="245" customFormat="1" ht="15">
      <c r="A674" s="256"/>
      <c r="B674" s="256"/>
      <c r="C674" s="256"/>
      <c r="D674" s="256"/>
      <c r="E674" s="256"/>
      <c r="F674" s="256"/>
    </row>
    <row r="675" spans="1:6" s="245" customFormat="1" ht="15">
      <c r="A675" s="256"/>
      <c r="B675" s="256"/>
      <c r="C675" s="256"/>
      <c r="D675" s="256"/>
      <c r="E675" s="256"/>
      <c r="F675" s="256"/>
    </row>
    <row r="676" spans="1:6" s="245" customFormat="1" ht="15">
      <c r="A676" s="256"/>
      <c r="B676" s="256"/>
      <c r="C676" s="256"/>
      <c r="D676" s="256"/>
      <c r="E676" s="256"/>
      <c r="F676" s="256"/>
    </row>
    <row r="677" spans="1:6" s="245" customFormat="1" ht="15">
      <c r="A677" s="256"/>
      <c r="B677" s="256"/>
      <c r="C677" s="256"/>
      <c r="D677" s="256"/>
      <c r="E677" s="256"/>
      <c r="F677" s="256"/>
    </row>
    <row r="678" spans="1:6" s="245" customFormat="1" ht="15">
      <c r="A678" s="256"/>
      <c r="B678" s="256"/>
      <c r="C678" s="256"/>
      <c r="D678" s="256"/>
      <c r="E678" s="256"/>
      <c r="F678" s="256"/>
    </row>
    <row r="679" spans="1:6" s="245" customFormat="1" ht="15">
      <c r="A679" s="256"/>
      <c r="B679" s="256"/>
      <c r="C679" s="256"/>
      <c r="D679" s="256"/>
      <c r="E679" s="256"/>
      <c r="F679" s="256"/>
    </row>
    <row r="680" spans="1:6" s="245" customFormat="1" ht="15">
      <c r="A680" s="256"/>
      <c r="B680" s="256"/>
      <c r="C680" s="256"/>
      <c r="D680" s="256"/>
      <c r="E680" s="256"/>
      <c r="F680" s="256"/>
    </row>
    <row r="681" spans="1:6" s="245" customFormat="1" ht="15">
      <c r="A681" s="256"/>
      <c r="B681" s="256"/>
      <c r="C681" s="256"/>
      <c r="D681" s="256"/>
      <c r="E681" s="256"/>
      <c r="F681" s="256"/>
    </row>
    <row r="682" spans="1:6" s="245" customFormat="1" ht="15">
      <c r="A682" s="256"/>
      <c r="B682" s="256"/>
      <c r="C682" s="256"/>
      <c r="D682" s="256"/>
      <c r="E682" s="256"/>
      <c r="F682" s="256"/>
    </row>
    <row r="683" spans="1:6" s="245" customFormat="1" ht="15">
      <c r="A683" s="256"/>
      <c r="B683" s="256"/>
      <c r="C683" s="256"/>
      <c r="D683" s="256"/>
      <c r="E683" s="256"/>
      <c r="F683" s="256"/>
    </row>
    <row r="684" spans="1:6" s="245" customFormat="1" ht="15">
      <c r="A684" s="256"/>
      <c r="B684" s="256"/>
      <c r="C684" s="256"/>
      <c r="D684" s="256"/>
      <c r="E684" s="256"/>
      <c r="F684" s="256"/>
    </row>
    <row r="685" spans="1:6" s="245" customFormat="1" ht="15">
      <c r="A685" s="256"/>
      <c r="B685" s="256"/>
      <c r="C685" s="256"/>
      <c r="D685" s="256"/>
      <c r="E685" s="256"/>
      <c r="F685" s="256"/>
    </row>
    <row r="686" spans="1:6" s="245" customFormat="1" ht="15">
      <c r="A686" s="256"/>
      <c r="B686" s="256"/>
      <c r="C686" s="256"/>
      <c r="D686" s="256"/>
      <c r="E686" s="256"/>
      <c r="F686" s="256"/>
    </row>
    <row r="687" spans="1:6" s="245" customFormat="1" ht="15">
      <c r="A687" s="256"/>
      <c r="B687" s="256"/>
      <c r="C687" s="256"/>
      <c r="D687" s="256"/>
      <c r="E687" s="256"/>
      <c r="F687" s="256"/>
    </row>
    <row r="688" spans="1:6" s="245" customFormat="1" ht="15">
      <c r="A688" s="256"/>
      <c r="B688" s="256"/>
      <c r="C688" s="256"/>
      <c r="D688" s="256"/>
      <c r="E688" s="256"/>
      <c r="F688" s="256"/>
    </row>
    <row r="689" spans="1:6" s="245" customFormat="1" ht="15">
      <c r="A689" s="256"/>
      <c r="B689" s="256"/>
      <c r="C689" s="256"/>
      <c r="D689" s="256"/>
      <c r="E689" s="256"/>
      <c r="F689" s="256"/>
    </row>
    <row r="690" spans="1:6" s="245" customFormat="1" ht="15">
      <c r="A690" s="256"/>
      <c r="B690" s="256"/>
      <c r="C690" s="256"/>
      <c r="D690" s="256"/>
      <c r="E690" s="256"/>
      <c r="F690" s="256"/>
    </row>
    <row r="691" spans="1:6" s="245" customFormat="1" ht="15">
      <c r="A691" s="256"/>
      <c r="B691" s="256"/>
      <c r="C691" s="256"/>
      <c r="D691" s="256"/>
      <c r="E691" s="256"/>
      <c r="F691" s="256"/>
    </row>
    <row r="692" spans="1:6" s="245" customFormat="1" ht="15">
      <c r="A692" s="256"/>
      <c r="B692" s="256"/>
      <c r="C692" s="256"/>
      <c r="D692" s="256"/>
      <c r="E692" s="256"/>
      <c r="F692" s="256"/>
    </row>
    <row r="693" spans="1:6" s="245" customFormat="1" ht="15">
      <c r="A693" s="256"/>
      <c r="B693" s="256"/>
      <c r="C693" s="256"/>
      <c r="D693" s="256"/>
      <c r="E693" s="256"/>
      <c r="F693" s="256"/>
    </row>
    <row r="694" spans="1:6" s="245" customFormat="1" ht="15">
      <c r="A694" s="256"/>
      <c r="B694" s="256"/>
      <c r="C694" s="256"/>
      <c r="D694" s="256"/>
      <c r="E694" s="256"/>
      <c r="F694" s="256"/>
    </row>
    <row r="695" spans="1:6" s="245" customFormat="1" ht="15">
      <c r="A695" s="256"/>
      <c r="B695" s="256"/>
      <c r="C695" s="256"/>
      <c r="D695" s="256"/>
      <c r="E695" s="256"/>
      <c r="F695" s="256"/>
    </row>
    <row r="696" spans="1:6" s="245" customFormat="1" ht="15">
      <c r="A696" s="256"/>
      <c r="B696" s="256"/>
      <c r="C696" s="256"/>
      <c r="D696" s="256"/>
      <c r="E696" s="256"/>
      <c r="F696" s="256"/>
    </row>
    <row r="697" spans="1:6" s="245" customFormat="1" ht="15">
      <c r="A697" s="256"/>
      <c r="B697" s="256"/>
      <c r="C697" s="256"/>
      <c r="D697" s="256"/>
      <c r="E697" s="256"/>
      <c r="F697" s="256"/>
    </row>
    <row r="698" spans="1:6" s="245" customFormat="1" ht="15">
      <c r="A698" s="256"/>
      <c r="B698" s="256"/>
      <c r="C698" s="256"/>
      <c r="D698" s="256"/>
      <c r="E698" s="256"/>
      <c r="F698" s="256"/>
    </row>
    <row r="699" spans="1:6" s="245" customFormat="1" ht="15">
      <c r="A699" s="256"/>
      <c r="B699" s="256"/>
      <c r="C699" s="256"/>
      <c r="D699" s="256"/>
      <c r="E699" s="256"/>
      <c r="F699" s="256"/>
    </row>
    <row r="700" spans="1:6" s="245" customFormat="1" ht="15">
      <c r="A700" s="256"/>
      <c r="B700" s="256"/>
      <c r="C700" s="256"/>
      <c r="D700" s="256"/>
      <c r="E700" s="256"/>
      <c r="F700" s="256"/>
    </row>
    <row r="701" spans="1:6" s="245" customFormat="1" ht="15">
      <c r="A701" s="256"/>
      <c r="B701" s="256"/>
      <c r="C701" s="256"/>
      <c r="D701" s="256"/>
      <c r="E701" s="256"/>
      <c r="F701" s="256"/>
    </row>
    <row r="702" spans="1:6" s="245" customFormat="1" ht="15">
      <c r="A702" s="256"/>
      <c r="B702" s="256"/>
      <c r="C702" s="256"/>
      <c r="D702" s="256"/>
      <c r="E702" s="256"/>
      <c r="F702" s="256"/>
    </row>
    <row r="703" spans="1:6" s="245" customFormat="1" ht="15">
      <c r="A703" s="256"/>
      <c r="B703" s="256"/>
      <c r="C703" s="256"/>
      <c r="D703" s="256"/>
      <c r="E703" s="256"/>
      <c r="F703" s="256"/>
    </row>
    <row r="704" spans="1:6" s="245" customFormat="1" ht="15">
      <c r="A704" s="256"/>
      <c r="B704" s="256"/>
      <c r="C704" s="256"/>
      <c r="D704" s="256"/>
      <c r="E704" s="256"/>
      <c r="F704" s="256"/>
    </row>
    <row r="705" spans="1:6" s="245" customFormat="1" ht="15">
      <c r="A705" s="256"/>
      <c r="B705" s="256"/>
      <c r="C705" s="256"/>
      <c r="D705" s="256"/>
      <c r="E705" s="256"/>
      <c r="F705" s="256"/>
    </row>
    <row r="706" spans="1:6" s="245" customFormat="1" ht="15">
      <c r="A706" s="256"/>
      <c r="B706" s="256"/>
      <c r="C706" s="256"/>
      <c r="D706" s="256"/>
      <c r="E706" s="256"/>
      <c r="F706" s="256"/>
    </row>
    <row r="707" spans="1:6" s="245" customFormat="1" ht="15">
      <c r="A707" s="256"/>
      <c r="B707" s="256"/>
      <c r="C707" s="256"/>
      <c r="D707" s="256"/>
      <c r="E707" s="256"/>
      <c r="F707" s="256"/>
    </row>
    <row r="708" spans="1:6" s="245" customFormat="1" ht="15">
      <c r="A708" s="256"/>
      <c r="B708" s="256"/>
      <c r="C708" s="256"/>
      <c r="D708" s="256"/>
      <c r="E708" s="256"/>
      <c r="F708" s="256"/>
    </row>
    <row r="709" spans="1:6" s="245" customFormat="1" ht="15">
      <c r="A709" s="256"/>
      <c r="B709" s="256"/>
      <c r="C709" s="256"/>
      <c r="D709" s="256"/>
      <c r="E709" s="256"/>
      <c r="F709" s="256"/>
    </row>
    <row r="710" spans="1:6" s="245" customFormat="1" ht="15">
      <c r="A710" s="256"/>
      <c r="B710" s="256"/>
      <c r="C710" s="256"/>
      <c r="D710" s="256"/>
      <c r="E710" s="256"/>
      <c r="F710" s="256"/>
    </row>
    <row r="711" spans="1:6" s="245" customFormat="1" ht="15">
      <c r="A711" s="256"/>
      <c r="B711" s="256"/>
      <c r="C711" s="256"/>
      <c r="D711" s="256"/>
      <c r="E711" s="256"/>
      <c r="F711" s="256"/>
    </row>
    <row r="712" spans="1:6" s="245" customFormat="1" ht="15">
      <c r="A712" s="256"/>
      <c r="B712" s="256"/>
      <c r="C712" s="256"/>
      <c r="D712" s="256"/>
      <c r="E712" s="256"/>
      <c r="F712" s="256"/>
    </row>
    <row r="713" spans="1:6" s="245" customFormat="1" ht="15">
      <c r="A713" s="256"/>
      <c r="B713" s="256"/>
      <c r="C713" s="256"/>
      <c r="D713" s="256"/>
      <c r="E713" s="256"/>
      <c r="F713" s="256"/>
    </row>
    <row r="714" spans="1:6" s="245" customFormat="1" ht="15">
      <c r="A714" s="256"/>
      <c r="B714" s="256"/>
      <c r="C714" s="256"/>
      <c r="D714" s="256"/>
      <c r="E714" s="256"/>
      <c r="F714" s="256"/>
    </row>
    <row r="715" spans="1:6" s="245" customFormat="1" ht="15">
      <c r="A715" s="256"/>
      <c r="B715" s="256"/>
      <c r="C715" s="256"/>
      <c r="D715" s="256"/>
      <c r="E715" s="256"/>
      <c r="F715" s="256"/>
    </row>
    <row r="716" spans="1:6" s="245" customFormat="1" ht="15">
      <c r="A716" s="256"/>
      <c r="B716" s="256"/>
      <c r="C716" s="256"/>
      <c r="D716" s="256"/>
      <c r="E716" s="256"/>
      <c r="F716" s="256"/>
    </row>
    <row r="717" spans="1:6" s="245" customFormat="1" ht="15">
      <c r="A717" s="256"/>
      <c r="B717" s="256"/>
      <c r="C717" s="256"/>
      <c r="D717" s="256"/>
      <c r="E717" s="256"/>
      <c r="F717" s="256"/>
    </row>
    <row r="718" spans="1:6" s="245" customFormat="1" ht="15">
      <c r="A718" s="256"/>
      <c r="B718" s="256"/>
      <c r="C718" s="256"/>
      <c r="D718" s="256"/>
      <c r="E718" s="256"/>
      <c r="F718" s="256"/>
    </row>
    <row r="719" spans="1:6" s="245" customFormat="1" ht="15">
      <c r="A719" s="256"/>
      <c r="B719" s="256"/>
      <c r="C719" s="256"/>
      <c r="D719" s="256"/>
      <c r="E719" s="256"/>
      <c r="F719" s="256"/>
    </row>
    <row r="720" spans="1:6" s="245" customFormat="1" ht="15">
      <c r="A720" s="256"/>
      <c r="B720" s="256"/>
      <c r="C720" s="256"/>
      <c r="D720" s="256"/>
      <c r="E720" s="256"/>
      <c r="F720" s="256"/>
    </row>
    <row r="721" spans="1:6" s="245" customFormat="1" ht="15">
      <c r="A721" s="256"/>
      <c r="B721" s="256"/>
      <c r="C721" s="256"/>
      <c r="D721" s="256"/>
      <c r="E721" s="256"/>
      <c r="F721" s="256"/>
    </row>
    <row r="722" spans="1:6" s="245" customFormat="1" ht="15">
      <c r="A722" s="256"/>
      <c r="B722" s="256"/>
      <c r="C722" s="256"/>
      <c r="D722" s="256"/>
      <c r="E722" s="256"/>
      <c r="F722" s="256"/>
    </row>
    <row r="723" spans="1:6" s="245" customFormat="1" ht="15">
      <c r="A723" s="256"/>
      <c r="B723" s="256"/>
      <c r="C723" s="256"/>
      <c r="D723" s="256"/>
      <c r="E723" s="256"/>
      <c r="F723" s="256"/>
    </row>
    <row r="724" spans="1:6" s="245" customFormat="1" ht="15">
      <c r="A724" s="256"/>
      <c r="B724" s="256"/>
      <c r="C724" s="256"/>
      <c r="D724" s="256"/>
      <c r="E724" s="256"/>
      <c r="F724" s="256"/>
    </row>
    <row r="725" spans="1:6" s="245" customFormat="1" ht="15">
      <c r="A725" s="256"/>
      <c r="B725" s="256"/>
      <c r="C725" s="256"/>
      <c r="D725" s="256"/>
      <c r="E725" s="256"/>
      <c r="F725" s="256"/>
    </row>
    <row r="726" spans="1:6" s="245" customFormat="1" ht="15">
      <c r="A726" s="256"/>
      <c r="B726" s="256"/>
      <c r="C726" s="256"/>
      <c r="D726" s="256"/>
      <c r="E726" s="256"/>
      <c r="F726" s="256"/>
    </row>
    <row r="727" spans="1:6" s="245" customFormat="1" ht="15">
      <c r="A727" s="256"/>
      <c r="B727" s="256"/>
      <c r="C727" s="256"/>
      <c r="D727" s="256"/>
      <c r="E727" s="256"/>
      <c r="F727" s="256"/>
    </row>
    <row r="728" spans="1:6" s="245" customFormat="1" ht="15">
      <c r="A728" s="256"/>
      <c r="B728" s="256"/>
      <c r="C728" s="256"/>
      <c r="D728" s="256"/>
      <c r="E728" s="256"/>
      <c r="F728" s="256"/>
    </row>
    <row r="729" spans="1:6" s="245" customFormat="1" ht="15">
      <c r="A729" s="256"/>
      <c r="B729" s="256"/>
      <c r="C729" s="256"/>
      <c r="D729" s="256"/>
      <c r="E729" s="256"/>
      <c r="F729" s="256"/>
    </row>
    <row r="730" spans="1:6" s="245" customFormat="1" ht="15">
      <c r="A730" s="256"/>
      <c r="B730" s="256"/>
      <c r="C730" s="256"/>
      <c r="D730" s="256"/>
      <c r="E730" s="256"/>
      <c r="F730" s="256"/>
    </row>
    <row r="731" spans="1:6" s="245" customFormat="1" ht="15">
      <c r="A731" s="256"/>
      <c r="B731" s="256"/>
      <c r="C731" s="256"/>
      <c r="D731" s="256"/>
      <c r="E731" s="256"/>
      <c r="F731" s="256"/>
    </row>
    <row r="732" spans="1:6" s="245" customFormat="1" ht="15">
      <c r="A732" s="256"/>
      <c r="B732" s="256"/>
      <c r="C732" s="256"/>
      <c r="D732" s="256"/>
      <c r="E732" s="256"/>
      <c r="F732" s="256"/>
    </row>
    <row r="733" spans="1:6" s="245" customFormat="1" ht="15">
      <c r="A733" s="256"/>
      <c r="B733" s="256"/>
      <c r="C733" s="256"/>
      <c r="D733" s="256"/>
      <c r="E733" s="256"/>
      <c r="F733" s="256"/>
    </row>
    <row r="734" spans="1:6" s="245" customFormat="1" ht="15">
      <c r="A734" s="256"/>
      <c r="B734" s="256"/>
      <c r="C734" s="256"/>
      <c r="D734" s="256"/>
      <c r="E734" s="256"/>
      <c r="F734" s="256"/>
    </row>
    <row r="735" spans="1:6" s="245" customFormat="1" ht="15">
      <c r="A735" s="256"/>
      <c r="B735" s="256"/>
      <c r="C735" s="256"/>
      <c r="D735" s="256"/>
      <c r="E735" s="256"/>
      <c r="F735" s="256"/>
    </row>
    <row r="736" spans="1:6" s="245" customFormat="1" ht="15">
      <c r="A736" s="256"/>
      <c r="B736" s="256"/>
      <c r="C736" s="256"/>
      <c r="D736" s="256"/>
      <c r="E736" s="256"/>
      <c r="F736" s="256"/>
    </row>
    <row r="737" spans="1:6" s="245" customFormat="1" ht="15">
      <c r="A737" s="256"/>
      <c r="B737" s="256"/>
      <c r="C737" s="256"/>
      <c r="D737" s="256"/>
      <c r="E737" s="256"/>
      <c r="F737" s="256"/>
    </row>
    <row r="738" spans="1:6" s="245" customFormat="1" ht="15">
      <c r="A738" s="256"/>
      <c r="B738" s="256"/>
      <c r="C738" s="256"/>
      <c r="D738" s="256"/>
      <c r="E738" s="256"/>
      <c r="F738" s="256"/>
    </row>
    <row r="739" spans="1:6" s="245" customFormat="1" ht="15">
      <c r="A739" s="256"/>
      <c r="B739" s="256"/>
      <c r="C739" s="256"/>
      <c r="D739" s="256"/>
      <c r="E739" s="256"/>
      <c r="F739" s="256"/>
    </row>
    <row r="740" spans="1:6" s="245" customFormat="1" ht="15">
      <c r="A740" s="256"/>
      <c r="B740" s="256"/>
      <c r="C740" s="256"/>
      <c r="D740" s="256"/>
      <c r="E740" s="256"/>
      <c r="F740" s="256"/>
    </row>
    <row r="741" spans="1:6" s="245" customFormat="1" ht="15">
      <c r="A741" s="256"/>
      <c r="B741" s="256"/>
      <c r="C741" s="256"/>
      <c r="D741" s="256"/>
      <c r="E741" s="256"/>
      <c r="F741" s="256"/>
    </row>
    <row r="742" spans="1:6" s="245" customFormat="1" ht="15">
      <c r="A742" s="256"/>
      <c r="B742" s="256"/>
      <c r="C742" s="256"/>
      <c r="D742" s="256"/>
      <c r="E742" s="256"/>
      <c r="F742" s="256"/>
    </row>
    <row r="743" spans="1:6" s="245" customFormat="1" ht="15">
      <c r="A743" s="256"/>
      <c r="B743" s="256"/>
      <c r="C743" s="256"/>
      <c r="D743" s="256"/>
      <c r="E743" s="256"/>
      <c r="F743" s="256"/>
    </row>
    <row r="744" spans="1:6" s="245" customFormat="1" ht="15">
      <c r="A744" s="256"/>
      <c r="B744" s="256"/>
      <c r="C744" s="256"/>
      <c r="D744" s="256"/>
      <c r="E744" s="256"/>
      <c r="F744" s="256"/>
    </row>
    <row r="745" spans="1:6" s="245" customFormat="1" ht="15">
      <c r="A745" s="256"/>
      <c r="B745" s="256"/>
      <c r="C745" s="256"/>
      <c r="D745" s="256"/>
      <c r="E745" s="256"/>
      <c r="F745" s="256"/>
    </row>
    <row r="746" spans="1:6" s="245" customFormat="1" ht="15">
      <c r="A746" s="256"/>
      <c r="B746" s="256"/>
      <c r="C746" s="256"/>
      <c r="D746" s="256"/>
      <c r="E746" s="256"/>
      <c r="F746" s="256"/>
    </row>
    <row r="747" spans="1:6" s="245" customFormat="1" ht="15">
      <c r="A747" s="256"/>
      <c r="B747" s="256"/>
      <c r="C747" s="256"/>
      <c r="D747" s="256"/>
      <c r="E747" s="256"/>
      <c r="F747" s="256"/>
    </row>
    <row r="748" spans="1:6" s="245" customFormat="1" ht="15">
      <c r="A748" s="256"/>
      <c r="B748" s="256"/>
      <c r="C748" s="256"/>
      <c r="D748" s="256"/>
      <c r="E748" s="256"/>
      <c r="F748" s="256"/>
    </row>
    <row r="749" spans="1:6" s="245" customFormat="1" ht="15">
      <c r="A749" s="256"/>
      <c r="B749" s="256"/>
      <c r="C749" s="256"/>
      <c r="D749" s="256"/>
      <c r="E749" s="256"/>
      <c r="F749" s="256"/>
    </row>
    <row r="750" spans="1:6" s="245" customFormat="1" ht="15">
      <c r="A750" s="256"/>
      <c r="B750" s="256"/>
      <c r="C750" s="256"/>
      <c r="D750" s="256"/>
      <c r="E750" s="256"/>
      <c r="F750" s="256"/>
    </row>
    <row r="751" spans="1:6" s="245" customFormat="1" ht="15">
      <c r="A751" s="256"/>
      <c r="B751" s="256"/>
      <c r="C751" s="256"/>
      <c r="D751" s="256"/>
      <c r="E751" s="256"/>
      <c r="F751" s="256"/>
    </row>
    <row r="752" spans="1:6" s="245" customFormat="1" ht="15">
      <c r="A752" s="256"/>
      <c r="B752" s="256"/>
      <c r="C752" s="256"/>
      <c r="D752" s="256"/>
      <c r="E752" s="256"/>
      <c r="F752" s="256"/>
    </row>
    <row r="753" spans="1:6" s="245" customFormat="1" ht="15">
      <c r="A753" s="256"/>
      <c r="B753" s="256"/>
      <c r="C753" s="256"/>
      <c r="D753" s="256"/>
      <c r="E753" s="256"/>
      <c r="F753" s="256"/>
    </row>
    <row r="754" spans="1:6" s="245" customFormat="1" ht="15">
      <c r="A754" s="256"/>
      <c r="B754" s="256"/>
      <c r="C754" s="256"/>
      <c r="D754" s="256"/>
      <c r="E754" s="256"/>
      <c r="F754" s="256"/>
    </row>
    <row r="755" spans="1:6" s="245" customFormat="1" ht="15">
      <c r="A755" s="256"/>
      <c r="B755" s="256"/>
      <c r="C755" s="256"/>
      <c r="D755" s="256"/>
      <c r="E755" s="256"/>
      <c r="F755" s="256"/>
    </row>
    <row r="756" spans="1:6" s="245" customFormat="1" ht="15">
      <c r="A756" s="256"/>
      <c r="B756" s="256"/>
      <c r="C756" s="256"/>
      <c r="D756" s="256"/>
      <c r="E756" s="256"/>
      <c r="F756" s="256"/>
    </row>
    <row r="757" spans="1:6" s="245" customFormat="1" ht="15">
      <c r="A757" s="256"/>
      <c r="B757" s="256"/>
      <c r="C757" s="256"/>
      <c r="D757" s="256"/>
      <c r="E757" s="256"/>
      <c r="F757" s="256"/>
    </row>
    <row r="758" spans="1:6" s="245" customFormat="1" ht="15">
      <c r="A758" s="256"/>
      <c r="B758" s="256"/>
      <c r="C758" s="256"/>
      <c r="D758" s="256"/>
      <c r="E758" s="256"/>
      <c r="F758" s="256"/>
    </row>
    <row r="759" spans="1:6" s="245" customFormat="1" ht="15">
      <c r="A759" s="256"/>
      <c r="B759" s="256"/>
      <c r="C759" s="256"/>
      <c r="D759" s="256"/>
      <c r="E759" s="256"/>
      <c r="F759" s="256"/>
    </row>
    <row r="760" spans="1:6" s="245" customFormat="1" ht="15">
      <c r="A760" s="256"/>
      <c r="B760" s="256"/>
      <c r="C760" s="256"/>
      <c r="D760" s="256"/>
      <c r="E760" s="256"/>
      <c r="F760" s="256"/>
    </row>
    <row r="761" spans="1:6" s="245" customFormat="1" ht="15">
      <c r="A761" s="256"/>
      <c r="B761" s="256"/>
      <c r="C761" s="256"/>
      <c r="D761" s="256"/>
      <c r="E761" s="256"/>
      <c r="F761" s="256"/>
    </row>
    <row r="762" spans="1:6" s="245" customFormat="1" ht="15">
      <c r="A762" s="256"/>
      <c r="B762" s="256"/>
      <c r="C762" s="256"/>
      <c r="D762" s="256"/>
      <c r="E762" s="256"/>
      <c r="F762" s="256"/>
    </row>
    <row r="763" spans="1:6" s="245" customFormat="1" ht="15">
      <c r="A763" s="256"/>
      <c r="B763" s="256"/>
      <c r="C763" s="256"/>
      <c r="D763" s="256"/>
      <c r="E763" s="256"/>
      <c r="F763" s="256"/>
    </row>
    <row r="764" spans="1:6" s="245" customFormat="1" ht="15">
      <c r="A764" s="256"/>
      <c r="B764" s="256"/>
      <c r="C764" s="256"/>
      <c r="D764" s="256"/>
      <c r="E764" s="256"/>
      <c r="F764" s="256"/>
    </row>
    <row r="765" spans="1:6" s="245" customFormat="1" ht="15">
      <c r="A765" s="256"/>
      <c r="B765" s="256"/>
      <c r="C765" s="256"/>
      <c r="D765" s="256"/>
      <c r="E765" s="256"/>
      <c r="F765" s="256"/>
    </row>
    <row r="766" spans="1:6" s="245" customFormat="1" ht="15">
      <c r="A766" s="256"/>
      <c r="B766" s="256"/>
      <c r="C766" s="256"/>
      <c r="D766" s="256"/>
      <c r="E766" s="256"/>
      <c r="F766" s="256"/>
    </row>
    <row r="767" spans="1:6" s="245" customFormat="1" ht="15">
      <c r="A767" s="256"/>
      <c r="B767" s="256"/>
      <c r="C767" s="256"/>
      <c r="D767" s="256"/>
      <c r="E767" s="256"/>
      <c r="F767" s="256"/>
    </row>
    <row r="768" spans="1:6" s="245" customFormat="1" ht="15">
      <c r="A768" s="256"/>
      <c r="B768" s="256"/>
      <c r="C768" s="256"/>
      <c r="D768" s="256"/>
      <c r="E768" s="256"/>
      <c r="F768" s="256"/>
    </row>
    <row r="769" spans="1:6" s="245" customFormat="1" ht="15">
      <c r="A769" s="256"/>
      <c r="B769" s="256"/>
      <c r="C769" s="256"/>
      <c r="D769" s="256"/>
      <c r="E769" s="256"/>
      <c r="F769" s="256"/>
    </row>
    <row r="770" spans="1:6" s="245" customFormat="1" ht="15">
      <c r="A770" s="256"/>
      <c r="B770" s="256"/>
      <c r="C770" s="256"/>
      <c r="D770" s="256"/>
      <c r="E770" s="256"/>
      <c r="F770" s="256"/>
    </row>
    <row r="771" spans="1:6" s="245" customFormat="1" ht="15">
      <c r="A771" s="256"/>
      <c r="B771" s="256"/>
      <c r="C771" s="256"/>
      <c r="D771" s="256"/>
      <c r="E771" s="256"/>
      <c r="F771" s="256"/>
    </row>
    <row r="772" spans="1:6" s="245" customFormat="1" ht="15">
      <c r="A772" s="256"/>
      <c r="B772" s="256"/>
      <c r="C772" s="256"/>
      <c r="D772" s="256"/>
      <c r="E772" s="256"/>
      <c r="F772" s="256"/>
    </row>
    <row r="773" spans="1:6" s="245" customFormat="1" ht="15">
      <c r="A773" s="256"/>
      <c r="B773" s="256"/>
      <c r="C773" s="256"/>
      <c r="D773" s="256"/>
      <c r="E773" s="256"/>
      <c r="F773" s="256"/>
    </row>
    <row r="774" spans="1:6" s="245" customFormat="1" ht="15">
      <c r="A774" s="256"/>
      <c r="B774" s="256"/>
      <c r="C774" s="256"/>
      <c r="D774" s="256"/>
      <c r="E774" s="256"/>
      <c r="F774" s="256"/>
    </row>
    <row r="775" spans="1:6" s="245" customFormat="1" ht="15">
      <c r="A775" s="256"/>
      <c r="B775" s="256"/>
      <c r="C775" s="256"/>
      <c r="D775" s="256"/>
      <c r="E775" s="256"/>
      <c r="F775" s="256"/>
    </row>
    <row r="776" spans="1:6" s="245" customFormat="1" ht="15">
      <c r="A776" s="256"/>
      <c r="B776" s="256"/>
      <c r="C776" s="256"/>
      <c r="D776" s="256"/>
      <c r="E776" s="256"/>
      <c r="F776" s="256"/>
    </row>
    <row r="777" spans="1:6" s="245" customFormat="1" ht="15">
      <c r="A777" s="256"/>
      <c r="B777" s="256"/>
      <c r="C777" s="256"/>
      <c r="D777" s="256"/>
      <c r="E777" s="256"/>
      <c r="F777" s="256"/>
    </row>
    <row r="778" spans="1:6" s="245" customFormat="1" ht="15">
      <c r="A778" s="256"/>
      <c r="B778" s="256"/>
      <c r="C778" s="256"/>
      <c r="D778" s="256"/>
      <c r="E778" s="256"/>
      <c r="F778" s="256"/>
    </row>
    <row r="779" spans="1:6" s="245" customFormat="1" ht="15">
      <c r="A779" s="256"/>
      <c r="B779" s="256"/>
      <c r="C779" s="256"/>
      <c r="D779" s="256"/>
      <c r="E779" s="256"/>
      <c r="F779" s="256"/>
    </row>
    <row r="780" spans="1:6" s="245" customFormat="1" ht="15">
      <c r="A780" s="256"/>
      <c r="B780" s="256"/>
      <c r="C780" s="256"/>
      <c r="D780" s="256"/>
      <c r="E780" s="256"/>
      <c r="F780" s="256"/>
    </row>
    <row r="781" spans="1:6" s="245" customFormat="1" ht="15">
      <c r="A781" s="256"/>
      <c r="B781" s="256"/>
      <c r="C781" s="256"/>
      <c r="D781" s="256"/>
      <c r="E781" s="256"/>
      <c r="F781" s="256"/>
    </row>
    <row r="782" spans="1:6" s="245" customFormat="1" ht="15">
      <c r="A782" s="256"/>
      <c r="B782" s="256"/>
      <c r="C782" s="256"/>
      <c r="D782" s="256"/>
      <c r="E782" s="256"/>
      <c r="F782" s="256"/>
    </row>
    <row r="783" spans="1:6" s="245" customFormat="1" ht="15">
      <c r="A783" s="256"/>
      <c r="B783" s="256"/>
      <c r="C783" s="256"/>
      <c r="D783" s="256"/>
      <c r="E783" s="256"/>
      <c r="F783" s="256"/>
    </row>
    <row r="784" spans="1:6" s="245" customFormat="1" ht="15">
      <c r="A784" s="256"/>
      <c r="B784" s="256"/>
      <c r="C784" s="256"/>
      <c r="D784" s="256"/>
      <c r="E784" s="256"/>
      <c r="F784" s="256"/>
    </row>
    <row r="785" spans="1:6" s="245" customFormat="1" ht="15">
      <c r="A785" s="256"/>
      <c r="B785" s="256"/>
      <c r="C785" s="256"/>
      <c r="D785" s="256"/>
      <c r="E785" s="256"/>
      <c r="F785" s="256"/>
    </row>
    <row r="786" spans="1:6" s="245" customFormat="1" ht="15">
      <c r="A786" s="256"/>
      <c r="B786" s="256"/>
      <c r="C786" s="256"/>
      <c r="D786" s="256"/>
      <c r="E786" s="256"/>
      <c r="F786" s="256"/>
    </row>
    <row r="787" spans="1:6" s="245" customFormat="1" ht="15">
      <c r="A787" s="256"/>
      <c r="B787" s="256"/>
      <c r="C787" s="256"/>
      <c r="D787" s="256"/>
      <c r="E787" s="256"/>
      <c r="F787" s="256"/>
    </row>
    <row r="788" spans="1:6" s="245" customFormat="1" ht="15">
      <c r="A788" s="256"/>
      <c r="B788" s="256"/>
      <c r="C788" s="256"/>
      <c r="D788" s="256"/>
      <c r="E788" s="256"/>
      <c r="F788" s="256"/>
    </row>
    <row r="789" spans="1:6" s="245" customFormat="1" ht="15">
      <c r="A789" s="256"/>
      <c r="B789" s="256"/>
      <c r="C789" s="256"/>
      <c r="D789" s="256"/>
      <c r="E789" s="256"/>
      <c r="F789" s="256"/>
    </row>
    <row r="790" spans="1:6" s="245" customFormat="1" ht="15">
      <c r="A790" s="256"/>
      <c r="B790" s="256"/>
      <c r="C790" s="256"/>
      <c r="D790" s="256"/>
      <c r="E790" s="256"/>
      <c r="F790" s="256"/>
    </row>
    <row r="791" spans="1:6" s="245" customFormat="1" ht="15">
      <c r="A791" s="256"/>
      <c r="B791" s="256"/>
      <c r="C791" s="256"/>
      <c r="D791" s="256"/>
      <c r="E791" s="256"/>
      <c r="F791" s="256"/>
    </row>
    <row r="792" spans="1:6" s="245" customFormat="1" ht="15">
      <c r="A792" s="256"/>
      <c r="B792" s="256"/>
      <c r="C792" s="256"/>
      <c r="D792" s="256"/>
      <c r="E792" s="256"/>
      <c r="F792" s="256"/>
    </row>
    <row r="793" spans="1:6" s="245" customFormat="1" ht="15">
      <c r="A793" s="256"/>
      <c r="B793" s="256"/>
      <c r="C793" s="256"/>
      <c r="D793" s="256"/>
      <c r="E793" s="256"/>
      <c r="F793" s="256"/>
    </row>
    <row r="794" spans="1:6" s="245" customFormat="1" ht="15">
      <c r="A794" s="256"/>
      <c r="B794" s="256"/>
      <c r="C794" s="256"/>
      <c r="D794" s="256"/>
      <c r="E794" s="256"/>
      <c r="F794" s="256"/>
    </row>
    <row r="795" spans="1:6" s="245" customFormat="1" ht="15">
      <c r="A795" s="256"/>
      <c r="B795" s="256"/>
      <c r="C795" s="256"/>
      <c r="D795" s="256"/>
      <c r="E795" s="256"/>
      <c r="F795" s="256"/>
    </row>
    <row r="796" spans="1:6" s="245" customFormat="1" ht="15">
      <c r="A796" s="256"/>
      <c r="B796" s="256"/>
      <c r="C796" s="256"/>
      <c r="D796" s="256"/>
      <c r="E796" s="256"/>
      <c r="F796" s="256"/>
    </row>
    <row r="797" spans="1:6" s="245" customFormat="1" ht="15">
      <c r="A797" s="256"/>
      <c r="B797" s="256"/>
      <c r="C797" s="256"/>
      <c r="D797" s="256"/>
      <c r="E797" s="256"/>
      <c r="F797" s="256"/>
    </row>
    <row r="798" spans="1:6" s="245" customFormat="1" ht="15">
      <c r="A798" s="256"/>
      <c r="B798" s="256"/>
      <c r="C798" s="256"/>
      <c r="D798" s="256"/>
      <c r="E798" s="256"/>
      <c r="F798" s="256"/>
    </row>
    <row r="799" spans="1:6" s="245" customFormat="1" ht="15">
      <c r="A799" s="256"/>
      <c r="B799" s="256"/>
      <c r="C799" s="256"/>
      <c r="D799" s="256"/>
      <c r="E799" s="256"/>
      <c r="F799" s="256"/>
    </row>
    <row r="800" spans="1:6" s="245" customFormat="1" ht="15">
      <c r="A800" s="256"/>
      <c r="B800" s="256"/>
      <c r="C800" s="256"/>
      <c r="D800" s="256"/>
      <c r="E800" s="256"/>
      <c r="F800" s="256"/>
    </row>
    <row r="801" spans="1:6" s="245" customFormat="1" ht="15">
      <c r="A801" s="256"/>
      <c r="B801" s="256"/>
      <c r="C801" s="256"/>
      <c r="D801" s="256"/>
      <c r="E801" s="256"/>
      <c r="F801" s="256"/>
    </row>
    <row r="802" spans="1:6" s="245" customFormat="1" ht="15">
      <c r="A802" s="256"/>
      <c r="B802" s="256"/>
      <c r="C802" s="256"/>
      <c r="D802" s="256"/>
      <c r="E802" s="256"/>
      <c r="F802" s="256"/>
    </row>
    <row r="803" spans="1:6" s="245" customFormat="1" ht="15">
      <c r="A803" s="256"/>
      <c r="B803" s="256"/>
      <c r="C803" s="256"/>
      <c r="D803" s="256"/>
      <c r="E803" s="256"/>
      <c r="F803" s="256"/>
    </row>
    <row r="804" spans="1:6" s="245" customFormat="1" ht="15">
      <c r="A804" s="256"/>
      <c r="B804" s="256"/>
      <c r="C804" s="256"/>
      <c r="D804" s="256"/>
      <c r="E804" s="256"/>
      <c r="F804" s="256"/>
    </row>
    <row r="805" spans="1:6" s="245" customFormat="1" ht="15">
      <c r="A805" s="256"/>
      <c r="B805" s="256"/>
      <c r="C805" s="256"/>
      <c r="D805" s="256"/>
      <c r="E805" s="256"/>
      <c r="F805" s="256"/>
    </row>
    <row r="806" spans="1:6" s="245" customFormat="1" ht="15">
      <c r="A806" s="256"/>
      <c r="B806" s="256"/>
      <c r="C806" s="256"/>
      <c r="D806" s="256"/>
      <c r="E806" s="256"/>
      <c r="F806" s="256"/>
    </row>
    <row r="807" spans="1:6" s="245" customFormat="1" ht="15">
      <c r="A807" s="256"/>
      <c r="B807" s="256"/>
      <c r="C807" s="256"/>
      <c r="D807" s="256"/>
      <c r="E807" s="256"/>
      <c r="F807" s="256"/>
    </row>
    <row r="808" spans="1:6" s="245" customFormat="1" ht="15">
      <c r="A808" s="256"/>
      <c r="B808" s="256"/>
      <c r="C808" s="256"/>
      <c r="D808" s="256"/>
      <c r="E808" s="256"/>
      <c r="F808" s="256"/>
    </row>
    <row r="809" spans="1:6" s="245" customFormat="1" ht="15">
      <c r="A809" s="256"/>
      <c r="B809" s="256"/>
      <c r="C809" s="256"/>
      <c r="D809" s="256"/>
      <c r="E809" s="256"/>
      <c r="F809" s="256"/>
    </row>
    <row r="810" spans="1:6" s="245" customFormat="1" ht="15">
      <c r="A810" s="256"/>
      <c r="B810" s="256"/>
      <c r="C810" s="256"/>
      <c r="D810" s="256"/>
      <c r="E810" s="256"/>
      <c r="F810" s="256"/>
    </row>
    <row r="811" spans="1:6" s="245" customFormat="1" ht="15">
      <c r="A811" s="256"/>
      <c r="B811" s="256"/>
      <c r="C811" s="256"/>
      <c r="D811" s="256"/>
      <c r="E811" s="256"/>
      <c r="F811" s="256"/>
    </row>
    <row r="812" spans="1:6" s="245" customFormat="1" ht="15">
      <c r="A812" s="256"/>
      <c r="B812" s="256"/>
      <c r="C812" s="256"/>
      <c r="D812" s="256"/>
      <c r="E812" s="256"/>
      <c r="F812" s="256"/>
    </row>
    <row r="813" spans="1:6" s="245" customFormat="1" ht="15">
      <c r="A813" s="256"/>
      <c r="B813" s="256"/>
      <c r="C813" s="256"/>
      <c r="D813" s="256"/>
      <c r="E813" s="256"/>
      <c r="F813" s="256"/>
    </row>
    <row r="814" spans="1:6" s="245" customFormat="1" ht="15">
      <c r="A814" s="256"/>
      <c r="B814" s="256"/>
      <c r="C814" s="256"/>
      <c r="D814" s="256"/>
      <c r="E814" s="256"/>
      <c r="F814" s="256"/>
    </row>
    <row r="815" spans="1:6" s="245" customFormat="1" ht="15">
      <c r="A815" s="256"/>
      <c r="B815" s="256"/>
      <c r="C815" s="256"/>
      <c r="D815" s="256"/>
      <c r="E815" s="256"/>
      <c r="F815" s="256"/>
    </row>
    <row r="816" spans="1:6" s="245" customFormat="1" ht="15">
      <c r="A816" s="256"/>
      <c r="B816" s="256"/>
      <c r="C816" s="256"/>
      <c r="D816" s="256"/>
      <c r="E816" s="256"/>
      <c r="F816" s="256"/>
    </row>
    <row r="817" spans="1:6" s="245" customFormat="1" ht="15">
      <c r="A817" s="256"/>
      <c r="B817" s="256"/>
      <c r="C817" s="256"/>
      <c r="D817" s="256"/>
      <c r="E817" s="256"/>
      <c r="F817" s="256"/>
    </row>
    <row r="818" spans="1:6" s="245" customFormat="1" ht="15">
      <c r="A818" s="256"/>
      <c r="B818" s="256"/>
      <c r="C818" s="256"/>
      <c r="D818" s="256"/>
      <c r="E818" s="256"/>
      <c r="F818" s="256"/>
    </row>
    <row r="819" spans="1:6" s="245" customFormat="1" ht="15">
      <c r="A819" s="256"/>
      <c r="B819" s="256"/>
      <c r="C819" s="256"/>
      <c r="D819" s="256"/>
      <c r="E819" s="256"/>
      <c r="F819" s="256"/>
    </row>
    <row r="820" spans="1:6" s="245" customFormat="1" ht="15">
      <c r="A820" s="256"/>
      <c r="B820" s="256"/>
      <c r="C820" s="256"/>
      <c r="D820" s="256"/>
      <c r="E820" s="256"/>
      <c r="F820" s="256"/>
    </row>
    <row r="821" spans="1:6" s="245" customFormat="1" ht="15">
      <c r="A821" s="256"/>
      <c r="B821" s="256"/>
      <c r="C821" s="256"/>
      <c r="D821" s="256"/>
      <c r="E821" s="256"/>
      <c r="F821" s="256"/>
    </row>
    <row r="822" spans="1:6" s="245" customFormat="1" ht="15">
      <c r="A822" s="256"/>
      <c r="B822" s="256"/>
      <c r="C822" s="256"/>
      <c r="D822" s="256"/>
      <c r="E822" s="256"/>
      <c r="F822" s="256"/>
    </row>
    <row r="823" spans="1:6" s="245" customFormat="1" ht="15">
      <c r="A823" s="256"/>
      <c r="B823" s="256"/>
      <c r="C823" s="256"/>
      <c r="D823" s="256"/>
      <c r="E823" s="256"/>
      <c r="F823" s="256"/>
    </row>
    <row r="824" spans="1:6" s="245" customFormat="1" ht="15">
      <c r="A824" s="256"/>
      <c r="B824" s="256"/>
      <c r="C824" s="256"/>
      <c r="D824" s="256"/>
      <c r="E824" s="256"/>
      <c r="F824" s="256"/>
    </row>
    <row r="825" spans="1:6" s="245" customFormat="1" ht="15">
      <c r="A825" s="256"/>
      <c r="B825" s="256"/>
      <c r="C825" s="256"/>
      <c r="D825" s="256"/>
      <c r="E825" s="256"/>
      <c r="F825" s="256"/>
    </row>
    <row r="826" spans="1:6" s="245" customFormat="1" ht="15">
      <c r="A826" s="256"/>
      <c r="B826" s="256"/>
      <c r="C826" s="256"/>
      <c r="D826" s="256"/>
      <c r="E826" s="256"/>
      <c r="F826" s="256"/>
    </row>
    <row r="827" spans="1:6" s="245" customFormat="1" ht="15">
      <c r="A827" s="256"/>
      <c r="B827" s="256"/>
      <c r="C827" s="256"/>
      <c r="D827" s="256"/>
      <c r="E827" s="256"/>
      <c r="F827" s="256"/>
    </row>
    <row r="828" spans="1:6" s="245" customFormat="1" ht="15">
      <c r="A828" s="256"/>
      <c r="B828" s="256"/>
      <c r="C828" s="256"/>
      <c r="D828" s="256"/>
      <c r="E828" s="256"/>
      <c r="F828" s="256"/>
    </row>
    <row r="829" spans="1:6" s="245" customFormat="1" ht="15">
      <c r="A829" s="256"/>
      <c r="B829" s="256"/>
      <c r="C829" s="256"/>
      <c r="D829" s="256"/>
      <c r="E829" s="256"/>
      <c r="F829" s="256"/>
    </row>
    <row r="830" spans="1:6" s="245" customFormat="1" ht="15">
      <c r="A830" s="256"/>
      <c r="B830" s="256"/>
      <c r="C830" s="256"/>
      <c r="D830" s="256"/>
      <c r="E830" s="256"/>
      <c r="F830" s="256"/>
    </row>
    <row r="831" spans="1:6" s="245" customFormat="1" ht="15">
      <c r="A831" s="256"/>
      <c r="B831" s="256"/>
      <c r="C831" s="256"/>
      <c r="D831" s="256"/>
      <c r="E831" s="256"/>
      <c r="F831" s="256"/>
    </row>
    <row r="832" spans="1:6" s="245" customFormat="1" ht="15">
      <c r="A832" s="256"/>
      <c r="B832" s="256"/>
      <c r="C832" s="256"/>
      <c r="D832" s="256"/>
      <c r="E832" s="256"/>
      <c r="F832" s="256"/>
    </row>
    <row r="833" spans="1:6" s="245" customFormat="1" ht="15">
      <c r="A833" s="256"/>
      <c r="B833" s="256"/>
      <c r="C833" s="256"/>
      <c r="D833" s="256"/>
      <c r="E833" s="256"/>
      <c r="F833" s="256"/>
    </row>
    <row r="834" spans="1:6" s="245" customFormat="1" ht="15">
      <c r="A834" s="256"/>
      <c r="B834" s="256"/>
      <c r="C834" s="256"/>
      <c r="D834" s="256"/>
      <c r="E834" s="256"/>
      <c r="F834" s="256"/>
    </row>
    <row r="835" spans="1:6" s="245" customFormat="1" ht="15">
      <c r="A835" s="256"/>
      <c r="B835" s="256"/>
      <c r="C835" s="256"/>
      <c r="D835" s="256"/>
      <c r="E835" s="256"/>
      <c r="F835" s="256"/>
    </row>
    <row r="836" spans="1:6" s="245" customFormat="1" ht="15">
      <c r="A836" s="256"/>
      <c r="B836" s="256"/>
      <c r="C836" s="256"/>
      <c r="D836" s="256"/>
      <c r="E836" s="256"/>
      <c r="F836" s="256"/>
    </row>
    <row r="837" spans="1:6" s="245" customFormat="1" ht="15">
      <c r="A837" s="256"/>
      <c r="B837" s="256"/>
      <c r="C837" s="256"/>
      <c r="D837" s="256"/>
      <c r="E837" s="256"/>
      <c r="F837" s="256"/>
    </row>
    <row r="838" spans="1:6" s="245" customFormat="1" ht="15">
      <c r="A838" s="256"/>
      <c r="B838" s="256"/>
      <c r="C838" s="256"/>
      <c r="D838" s="256"/>
      <c r="E838" s="256"/>
      <c r="F838" s="256"/>
    </row>
    <row r="839" spans="1:118" s="245" customFormat="1" ht="15">
      <c r="A839" s="256"/>
      <c r="B839" s="256"/>
      <c r="C839" s="256"/>
      <c r="D839" s="256"/>
      <c r="E839" s="256"/>
      <c r="F839" s="256"/>
      <c r="BE839" s="244"/>
      <c r="BF839" s="244"/>
      <c r="BG839" s="244"/>
      <c r="BH839" s="244"/>
      <c r="BI839" s="244"/>
      <c r="BJ839" s="244"/>
      <c r="BK839" s="244"/>
      <c r="BL839" s="244"/>
      <c r="BM839" s="244"/>
      <c r="BN839" s="244"/>
      <c r="BO839" s="244"/>
      <c r="BP839" s="244"/>
      <c r="BQ839" s="244"/>
      <c r="BR839" s="244"/>
      <c r="BS839" s="244"/>
      <c r="BT839" s="244"/>
      <c r="BU839" s="244"/>
      <c r="BV839" s="244"/>
      <c r="BW839" s="244"/>
      <c r="BX839" s="244"/>
      <c r="BY839" s="244"/>
      <c r="BZ839" s="244"/>
      <c r="CA839" s="244"/>
      <c r="CB839" s="244"/>
      <c r="CC839" s="244"/>
      <c r="CD839" s="244"/>
      <c r="CE839" s="244"/>
      <c r="CF839" s="244"/>
      <c r="CG839" s="244"/>
      <c r="CH839" s="244"/>
      <c r="CI839" s="244"/>
      <c r="CJ839" s="244"/>
      <c r="CK839" s="244"/>
      <c r="CL839" s="244"/>
      <c r="CM839" s="244"/>
      <c r="CN839" s="244"/>
      <c r="CO839" s="244"/>
      <c r="CP839" s="244"/>
      <c r="CQ839" s="244"/>
      <c r="CR839" s="244"/>
      <c r="CS839" s="244"/>
      <c r="CT839" s="244"/>
      <c r="CU839" s="244"/>
      <c r="CV839" s="244"/>
      <c r="CW839" s="244"/>
      <c r="CX839" s="244"/>
      <c r="CY839" s="244"/>
      <c r="CZ839" s="244"/>
      <c r="DA839" s="244"/>
      <c r="DB839" s="244"/>
      <c r="DC839" s="244"/>
      <c r="DD839" s="244"/>
      <c r="DE839" s="244"/>
      <c r="DF839" s="244"/>
      <c r="DG839" s="244"/>
      <c r="DH839" s="244"/>
      <c r="DI839" s="244"/>
      <c r="DJ839" s="244"/>
      <c r="DK839" s="244"/>
      <c r="DL839" s="244"/>
      <c r="DM839" s="244"/>
      <c r="DN839" s="244"/>
    </row>
    <row r="840" spans="1:118" s="245" customFormat="1" ht="15">
      <c r="A840" s="256"/>
      <c r="B840" s="256"/>
      <c r="C840" s="256"/>
      <c r="D840" s="256"/>
      <c r="E840" s="256"/>
      <c r="F840" s="256"/>
      <c r="BE840" s="244"/>
      <c r="BF840" s="244"/>
      <c r="BG840" s="244"/>
      <c r="BH840" s="244"/>
      <c r="BI840" s="244"/>
      <c r="BJ840" s="244"/>
      <c r="BK840" s="244"/>
      <c r="BL840" s="244"/>
      <c r="BM840" s="244"/>
      <c r="BN840" s="244"/>
      <c r="BO840" s="244"/>
      <c r="BP840" s="244"/>
      <c r="BQ840" s="244"/>
      <c r="BR840" s="244"/>
      <c r="BS840" s="244"/>
      <c r="BT840" s="244"/>
      <c r="BU840" s="244"/>
      <c r="BV840" s="244"/>
      <c r="BW840" s="244"/>
      <c r="BX840" s="244"/>
      <c r="BY840" s="244"/>
      <c r="BZ840" s="244"/>
      <c r="CA840" s="244"/>
      <c r="CB840" s="244"/>
      <c r="CC840" s="244"/>
      <c r="CD840" s="244"/>
      <c r="CE840" s="244"/>
      <c r="CF840" s="244"/>
      <c r="CG840" s="244"/>
      <c r="CH840" s="244"/>
      <c r="CI840" s="244"/>
      <c r="CJ840" s="244"/>
      <c r="CK840" s="244"/>
      <c r="CL840" s="244"/>
      <c r="CM840" s="244"/>
      <c r="CN840" s="244"/>
      <c r="CO840" s="244"/>
      <c r="CP840" s="244"/>
      <c r="CQ840" s="244"/>
      <c r="CR840" s="244"/>
      <c r="CS840" s="244"/>
      <c r="CT840" s="244"/>
      <c r="CU840" s="244"/>
      <c r="CV840" s="244"/>
      <c r="CW840" s="244"/>
      <c r="CX840" s="244"/>
      <c r="CY840" s="244"/>
      <c r="CZ840" s="244"/>
      <c r="DA840" s="244"/>
      <c r="DB840" s="244"/>
      <c r="DC840" s="244"/>
      <c r="DD840" s="244"/>
      <c r="DE840" s="244"/>
      <c r="DF840" s="244"/>
      <c r="DG840" s="244"/>
      <c r="DH840" s="244"/>
      <c r="DI840" s="244"/>
      <c r="DJ840" s="244"/>
      <c r="DK840" s="244"/>
      <c r="DL840" s="244"/>
      <c r="DM840" s="244"/>
      <c r="DN840" s="244"/>
    </row>
    <row r="841" spans="1:118" s="245" customFormat="1" ht="15">
      <c r="A841" s="256"/>
      <c r="B841" s="256"/>
      <c r="C841" s="256"/>
      <c r="D841" s="256"/>
      <c r="E841" s="256"/>
      <c r="F841" s="256"/>
      <c r="BE841" s="244"/>
      <c r="BF841" s="244"/>
      <c r="BG841" s="244"/>
      <c r="BH841" s="244"/>
      <c r="BI841" s="244"/>
      <c r="BJ841" s="244"/>
      <c r="BK841" s="244"/>
      <c r="BL841" s="244"/>
      <c r="BM841" s="244"/>
      <c r="BN841" s="244"/>
      <c r="BO841" s="244"/>
      <c r="BP841" s="244"/>
      <c r="BQ841" s="244"/>
      <c r="BR841" s="244"/>
      <c r="BS841" s="244"/>
      <c r="BT841" s="244"/>
      <c r="BU841" s="244"/>
      <c r="BV841" s="244"/>
      <c r="BW841" s="244"/>
      <c r="BX841" s="244"/>
      <c r="BY841" s="244"/>
      <c r="BZ841" s="244"/>
      <c r="CA841" s="244"/>
      <c r="CB841" s="244"/>
      <c r="CC841" s="244"/>
      <c r="CD841" s="244"/>
      <c r="CE841" s="244"/>
      <c r="CF841" s="244"/>
      <c r="CG841" s="244"/>
      <c r="CH841" s="244"/>
      <c r="CI841" s="244"/>
      <c r="CJ841" s="244"/>
      <c r="CK841" s="244"/>
      <c r="CL841" s="244"/>
      <c r="CM841" s="244"/>
      <c r="CN841" s="244"/>
      <c r="CO841" s="244"/>
      <c r="CP841" s="244"/>
      <c r="CQ841" s="244"/>
      <c r="CR841" s="244"/>
      <c r="CS841" s="244"/>
      <c r="CT841" s="244"/>
      <c r="CU841" s="244"/>
      <c r="CV841" s="244"/>
      <c r="CW841" s="244"/>
      <c r="CX841" s="244"/>
      <c r="CY841" s="244"/>
      <c r="CZ841" s="244"/>
      <c r="DA841" s="244"/>
      <c r="DB841" s="244"/>
      <c r="DC841" s="244"/>
      <c r="DD841" s="244"/>
      <c r="DE841" s="244"/>
      <c r="DF841" s="244"/>
      <c r="DG841" s="244"/>
      <c r="DH841" s="244"/>
      <c r="DI841" s="244"/>
      <c r="DJ841" s="244"/>
      <c r="DK841" s="244"/>
      <c r="DL841" s="244"/>
      <c r="DM841" s="244"/>
      <c r="DN841" s="244"/>
    </row>
    <row r="842" spans="1:118" s="245" customFormat="1" ht="15">
      <c r="A842" s="256"/>
      <c r="B842" s="256"/>
      <c r="C842" s="256"/>
      <c r="D842" s="256"/>
      <c r="E842" s="256"/>
      <c r="F842" s="256"/>
      <c r="BE842" s="244"/>
      <c r="BF842" s="244"/>
      <c r="BG842" s="244"/>
      <c r="BH842" s="244"/>
      <c r="BI842" s="244"/>
      <c r="BJ842" s="244"/>
      <c r="BK842" s="244"/>
      <c r="BL842" s="244"/>
      <c r="BM842" s="244"/>
      <c r="BN842" s="244"/>
      <c r="BO842" s="244"/>
      <c r="BP842" s="244"/>
      <c r="BQ842" s="244"/>
      <c r="BR842" s="244"/>
      <c r="BS842" s="244"/>
      <c r="BT842" s="244"/>
      <c r="BU842" s="244"/>
      <c r="BV842" s="244"/>
      <c r="BW842" s="244"/>
      <c r="BX842" s="244"/>
      <c r="BY842" s="244"/>
      <c r="BZ842" s="244"/>
      <c r="CA842" s="244"/>
      <c r="CB842" s="244"/>
      <c r="CC842" s="244"/>
      <c r="CD842" s="244"/>
      <c r="CE842" s="244"/>
      <c r="CF842" s="244"/>
      <c r="CG842" s="244"/>
      <c r="CH842" s="244"/>
      <c r="CI842" s="244"/>
      <c r="CJ842" s="244"/>
      <c r="CK842" s="244"/>
      <c r="CL842" s="244"/>
      <c r="CM842" s="244"/>
      <c r="CN842" s="244"/>
      <c r="CO842" s="244"/>
      <c r="CP842" s="244"/>
      <c r="CQ842" s="244"/>
      <c r="CR842" s="244"/>
      <c r="CS842" s="244"/>
      <c r="CT842" s="244"/>
      <c r="CU842" s="244"/>
      <c r="CV842" s="244"/>
      <c r="CW842" s="244"/>
      <c r="CX842" s="244"/>
      <c r="CY842" s="244"/>
      <c r="CZ842" s="244"/>
      <c r="DA842" s="244"/>
      <c r="DB842" s="244"/>
      <c r="DC842" s="244"/>
      <c r="DD842" s="244"/>
      <c r="DE842" s="244"/>
      <c r="DF842" s="244"/>
      <c r="DG842" s="244"/>
      <c r="DH842" s="244"/>
      <c r="DI842" s="244"/>
      <c r="DJ842" s="244"/>
      <c r="DK842" s="244"/>
      <c r="DL842" s="244"/>
      <c r="DM842" s="244"/>
      <c r="DN842" s="244"/>
    </row>
    <row r="843" spans="1:118" s="245" customFormat="1" ht="15">
      <c r="A843" s="256"/>
      <c r="B843" s="256"/>
      <c r="C843" s="256"/>
      <c r="D843" s="256"/>
      <c r="E843" s="256"/>
      <c r="F843" s="256"/>
      <c r="BE843" s="244"/>
      <c r="BF843" s="244"/>
      <c r="BG843" s="244"/>
      <c r="BH843" s="244"/>
      <c r="BI843" s="244"/>
      <c r="BJ843" s="244"/>
      <c r="BK843" s="244"/>
      <c r="BL843" s="244"/>
      <c r="BM843" s="244"/>
      <c r="BN843" s="244"/>
      <c r="BO843" s="244"/>
      <c r="BP843" s="244"/>
      <c r="BQ843" s="244"/>
      <c r="BR843" s="244"/>
      <c r="BS843" s="244"/>
      <c r="BT843" s="244"/>
      <c r="BU843" s="244"/>
      <c r="BV843" s="244"/>
      <c r="BW843" s="244"/>
      <c r="BX843" s="244"/>
      <c r="BY843" s="244"/>
      <c r="BZ843" s="244"/>
      <c r="CA843" s="244"/>
      <c r="CB843" s="244"/>
      <c r="CC843" s="244"/>
      <c r="CD843" s="244"/>
      <c r="CE843" s="244"/>
      <c r="CF843" s="244"/>
      <c r="CG843" s="244"/>
      <c r="CH843" s="244"/>
      <c r="CI843" s="244"/>
      <c r="CJ843" s="244"/>
      <c r="CK843" s="244"/>
      <c r="CL843" s="244"/>
      <c r="CM843" s="244"/>
      <c r="CN843" s="244"/>
      <c r="CO843" s="244"/>
      <c r="CP843" s="244"/>
      <c r="CQ843" s="244"/>
      <c r="CR843" s="244"/>
      <c r="CS843" s="244"/>
      <c r="CT843" s="244"/>
      <c r="CU843" s="244"/>
      <c r="CV843" s="244"/>
      <c r="CW843" s="244"/>
      <c r="CX843" s="244"/>
      <c r="CY843" s="244"/>
      <c r="CZ843" s="244"/>
      <c r="DA843" s="244"/>
      <c r="DB843" s="244"/>
      <c r="DC843" s="244"/>
      <c r="DD843" s="244"/>
      <c r="DE843" s="244"/>
      <c r="DF843" s="244"/>
      <c r="DG843" s="244"/>
      <c r="DH843" s="244"/>
      <c r="DI843" s="244"/>
      <c r="DJ843" s="244"/>
      <c r="DK843" s="244"/>
      <c r="DL843" s="244"/>
      <c r="DM843" s="244"/>
      <c r="DN843" s="244"/>
    </row>
    <row r="844" spans="1:118" s="245" customFormat="1" ht="15">
      <c r="A844" s="256"/>
      <c r="B844" s="256"/>
      <c r="C844" s="256"/>
      <c r="D844" s="256"/>
      <c r="E844" s="256"/>
      <c r="F844" s="256"/>
      <c r="BE844" s="244"/>
      <c r="BF844" s="244"/>
      <c r="BG844" s="244"/>
      <c r="BH844" s="244"/>
      <c r="BI844" s="244"/>
      <c r="BJ844" s="244"/>
      <c r="BK844" s="244"/>
      <c r="BL844" s="244"/>
      <c r="BM844" s="244"/>
      <c r="BN844" s="244"/>
      <c r="BO844" s="244"/>
      <c r="BP844" s="244"/>
      <c r="BQ844" s="244"/>
      <c r="BR844" s="244"/>
      <c r="BS844" s="244"/>
      <c r="BT844" s="244"/>
      <c r="BU844" s="244"/>
      <c r="BV844" s="244"/>
      <c r="BW844" s="244"/>
      <c r="BX844" s="244"/>
      <c r="BY844" s="244"/>
      <c r="BZ844" s="244"/>
      <c r="CA844" s="244"/>
      <c r="CB844" s="244"/>
      <c r="CC844" s="244"/>
      <c r="CD844" s="244"/>
      <c r="CE844" s="244"/>
      <c r="CF844" s="244"/>
      <c r="CG844" s="244"/>
      <c r="CH844" s="244"/>
      <c r="CI844" s="244"/>
      <c r="CJ844" s="244"/>
      <c r="CK844" s="244"/>
      <c r="CL844" s="244"/>
      <c r="CM844" s="244"/>
      <c r="CN844" s="244"/>
      <c r="CO844" s="244"/>
      <c r="CP844" s="244"/>
      <c r="CQ844" s="244"/>
      <c r="CR844" s="244"/>
      <c r="CS844" s="244"/>
      <c r="CT844" s="244"/>
      <c r="CU844" s="244"/>
      <c r="CV844" s="244"/>
      <c r="CW844" s="244"/>
      <c r="CX844" s="244"/>
      <c r="CY844" s="244"/>
      <c r="CZ844" s="244"/>
      <c r="DA844" s="244"/>
      <c r="DB844" s="244"/>
      <c r="DC844" s="244"/>
      <c r="DD844" s="244"/>
      <c r="DE844" s="244"/>
      <c r="DF844" s="244"/>
      <c r="DG844" s="244"/>
      <c r="DH844" s="244"/>
      <c r="DI844" s="244"/>
      <c r="DJ844" s="244"/>
      <c r="DK844" s="244"/>
      <c r="DL844" s="244"/>
      <c r="DM844" s="244"/>
      <c r="DN844" s="244"/>
    </row>
    <row r="845" spans="1:118" s="245" customFormat="1" ht="15">
      <c r="A845" s="256"/>
      <c r="B845" s="256"/>
      <c r="C845" s="256"/>
      <c r="D845" s="256"/>
      <c r="E845" s="256"/>
      <c r="F845" s="256"/>
      <c r="BE845" s="244"/>
      <c r="BF845" s="244"/>
      <c r="BG845" s="244"/>
      <c r="BH845" s="244"/>
      <c r="BI845" s="244"/>
      <c r="BJ845" s="244"/>
      <c r="BK845" s="244"/>
      <c r="BL845" s="244"/>
      <c r="BM845" s="244"/>
      <c r="BN845" s="244"/>
      <c r="BO845" s="244"/>
      <c r="BP845" s="244"/>
      <c r="BQ845" s="244"/>
      <c r="BR845" s="244"/>
      <c r="BS845" s="244"/>
      <c r="BT845" s="244"/>
      <c r="BU845" s="244"/>
      <c r="BV845" s="244"/>
      <c r="BW845" s="244"/>
      <c r="BX845" s="244"/>
      <c r="BY845" s="244"/>
      <c r="BZ845" s="244"/>
      <c r="CA845" s="244"/>
      <c r="CB845" s="244"/>
      <c r="CC845" s="244"/>
      <c r="CD845" s="244"/>
      <c r="CE845" s="244"/>
      <c r="CF845" s="244"/>
      <c r="CG845" s="244"/>
      <c r="CH845" s="244"/>
      <c r="CI845" s="244"/>
      <c r="CJ845" s="244"/>
      <c r="CK845" s="244"/>
      <c r="CL845" s="244"/>
      <c r="CM845" s="244"/>
      <c r="CN845" s="244"/>
      <c r="CO845" s="244"/>
      <c r="CP845" s="244"/>
      <c r="CQ845" s="244"/>
      <c r="CR845" s="244"/>
      <c r="CS845" s="244"/>
      <c r="CT845" s="244"/>
      <c r="CU845" s="244"/>
      <c r="CV845" s="244"/>
      <c r="CW845" s="244"/>
      <c r="CX845" s="244"/>
      <c r="CY845" s="244"/>
      <c r="CZ845" s="244"/>
      <c r="DA845" s="244"/>
      <c r="DB845" s="244"/>
      <c r="DC845" s="244"/>
      <c r="DD845" s="244"/>
      <c r="DE845" s="244"/>
      <c r="DF845" s="244"/>
      <c r="DG845" s="244"/>
      <c r="DH845" s="244"/>
      <c r="DI845" s="244"/>
      <c r="DJ845" s="244"/>
      <c r="DK845" s="244"/>
      <c r="DL845" s="244"/>
      <c r="DM845" s="244"/>
      <c r="DN845" s="244"/>
    </row>
    <row r="846" spans="1:118" s="245" customFormat="1" ht="15">
      <c r="A846" s="256"/>
      <c r="B846" s="256"/>
      <c r="C846" s="256"/>
      <c r="D846" s="256"/>
      <c r="E846" s="256"/>
      <c r="F846" s="256"/>
      <c r="BE846" s="244"/>
      <c r="BF846" s="244"/>
      <c r="BG846" s="244"/>
      <c r="BH846" s="244"/>
      <c r="BI846" s="244"/>
      <c r="BJ846" s="244"/>
      <c r="BK846" s="244"/>
      <c r="BL846" s="244"/>
      <c r="BM846" s="244"/>
      <c r="BN846" s="244"/>
      <c r="BO846" s="244"/>
      <c r="BP846" s="244"/>
      <c r="BQ846" s="244"/>
      <c r="BR846" s="244"/>
      <c r="BS846" s="244"/>
      <c r="BT846" s="244"/>
      <c r="BU846" s="244"/>
      <c r="BV846" s="244"/>
      <c r="BW846" s="244"/>
      <c r="BX846" s="244"/>
      <c r="BY846" s="244"/>
      <c r="BZ846" s="244"/>
      <c r="CA846" s="244"/>
      <c r="CB846" s="244"/>
      <c r="CC846" s="244"/>
      <c r="CD846" s="244"/>
      <c r="CE846" s="244"/>
      <c r="CF846" s="244"/>
      <c r="CG846" s="244"/>
      <c r="CH846" s="244"/>
      <c r="CI846" s="244"/>
      <c r="CJ846" s="244"/>
      <c r="CK846" s="244"/>
      <c r="CL846" s="244"/>
      <c r="CM846" s="244"/>
      <c r="CN846" s="244"/>
      <c r="CO846" s="244"/>
      <c r="CP846" s="244"/>
      <c r="CQ846" s="244"/>
      <c r="CR846" s="244"/>
      <c r="CS846" s="244"/>
      <c r="CT846" s="244"/>
      <c r="CU846" s="244"/>
      <c r="CV846" s="244"/>
      <c r="CW846" s="244"/>
      <c r="CX846" s="244"/>
      <c r="CY846" s="244"/>
      <c r="CZ846" s="244"/>
      <c r="DA846" s="244"/>
      <c r="DB846" s="244"/>
      <c r="DC846" s="244"/>
      <c r="DD846" s="244"/>
      <c r="DE846" s="244"/>
      <c r="DF846" s="244"/>
      <c r="DG846" s="244"/>
      <c r="DH846" s="244"/>
      <c r="DI846" s="244"/>
      <c r="DJ846" s="244"/>
      <c r="DK846" s="244"/>
      <c r="DL846" s="244"/>
      <c r="DM846" s="244"/>
      <c r="DN846" s="244"/>
    </row>
    <row r="847" spans="1:118" s="245" customFormat="1" ht="15">
      <c r="A847" s="256"/>
      <c r="B847" s="256"/>
      <c r="C847" s="256"/>
      <c r="D847" s="256"/>
      <c r="E847" s="256"/>
      <c r="F847" s="256"/>
      <c r="BE847" s="244"/>
      <c r="BF847" s="244"/>
      <c r="BG847" s="244"/>
      <c r="BH847" s="244"/>
      <c r="BI847" s="244"/>
      <c r="BJ847" s="244"/>
      <c r="BK847" s="244"/>
      <c r="BL847" s="244"/>
      <c r="BM847" s="244"/>
      <c r="BN847" s="244"/>
      <c r="BO847" s="244"/>
      <c r="BP847" s="244"/>
      <c r="BQ847" s="244"/>
      <c r="BR847" s="244"/>
      <c r="BS847" s="244"/>
      <c r="BT847" s="244"/>
      <c r="BU847" s="244"/>
      <c r="BV847" s="244"/>
      <c r="BW847" s="244"/>
      <c r="BX847" s="244"/>
      <c r="BY847" s="244"/>
      <c r="BZ847" s="244"/>
      <c r="CA847" s="244"/>
      <c r="CB847" s="244"/>
      <c r="CC847" s="244"/>
      <c r="CD847" s="244"/>
      <c r="CE847" s="244"/>
      <c r="CF847" s="244"/>
      <c r="CG847" s="244"/>
      <c r="CH847" s="244"/>
      <c r="CI847" s="244"/>
      <c r="CJ847" s="244"/>
      <c r="CK847" s="244"/>
      <c r="CL847" s="244"/>
      <c r="CM847" s="244"/>
      <c r="CN847" s="244"/>
      <c r="CO847" s="244"/>
      <c r="CP847" s="244"/>
      <c r="CQ847" s="244"/>
      <c r="CR847" s="244"/>
      <c r="CS847" s="244"/>
      <c r="CT847" s="244"/>
      <c r="CU847" s="244"/>
      <c r="CV847" s="244"/>
      <c r="CW847" s="244"/>
      <c r="CX847" s="244"/>
      <c r="CY847" s="244"/>
      <c r="CZ847" s="244"/>
      <c r="DA847" s="244"/>
      <c r="DB847" s="244"/>
      <c r="DC847" s="244"/>
      <c r="DD847" s="244"/>
      <c r="DE847" s="244"/>
      <c r="DF847" s="244"/>
      <c r="DG847" s="244"/>
      <c r="DH847" s="244"/>
      <c r="DI847" s="244"/>
      <c r="DJ847" s="244"/>
      <c r="DK847" s="244"/>
      <c r="DL847" s="244"/>
      <c r="DM847" s="244"/>
      <c r="DN847" s="244"/>
    </row>
    <row r="848" spans="1:131" s="245" customFormat="1" ht="15">
      <c r="A848" s="256"/>
      <c r="B848" s="256"/>
      <c r="C848" s="256"/>
      <c r="D848" s="256"/>
      <c r="E848" s="256"/>
      <c r="F848" s="256"/>
      <c r="BE848" s="244"/>
      <c r="BF848" s="244"/>
      <c r="BG848" s="244"/>
      <c r="BH848" s="244"/>
      <c r="BI848" s="244"/>
      <c r="BJ848" s="244"/>
      <c r="BK848" s="244"/>
      <c r="BL848" s="244"/>
      <c r="BM848" s="244"/>
      <c r="BN848" s="244"/>
      <c r="BO848" s="244"/>
      <c r="BP848" s="244"/>
      <c r="BQ848" s="244"/>
      <c r="BR848" s="244"/>
      <c r="BS848" s="244"/>
      <c r="BT848" s="244"/>
      <c r="BU848" s="244"/>
      <c r="BV848" s="244"/>
      <c r="BW848" s="244"/>
      <c r="BX848" s="244"/>
      <c r="BY848" s="244"/>
      <c r="BZ848" s="244"/>
      <c r="CA848" s="244"/>
      <c r="CB848" s="244"/>
      <c r="CC848" s="244"/>
      <c r="CD848" s="244"/>
      <c r="CE848" s="244"/>
      <c r="CF848" s="244"/>
      <c r="CG848" s="244"/>
      <c r="CH848" s="244"/>
      <c r="CI848" s="244"/>
      <c r="CJ848" s="244"/>
      <c r="CK848" s="244"/>
      <c r="CL848" s="244"/>
      <c r="CM848" s="244"/>
      <c r="CN848" s="244"/>
      <c r="CO848" s="244"/>
      <c r="CP848" s="244"/>
      <c r="CQ848" s="244"/>
      <c r="CR848" s="244"/>
      <c r="CS848" s="244"/>
      <c r="CT848" s="244"/>
      <c r="CU848" s="244"/>
      <c r="CV848" s="244"/>
      <c r="CW848" s="244"/>
      <c r="CX848" s="244"/>
      <c r="CY848" s="244"/>
      <c r="CZ848" s="244"/>
      <c r="DA848" s="244"/>
      <c r="DB848" s="244"/>
      <c r="DC848" s="244"/>
      <c r="DD848" s="244"/>
      <c r="DE848" s="244"/>
      <c r="DF848" s="244"/>
      <c r="DG848" s="244"/>
      <c r="DH848" s="244"/>
      <c r="DI848" s="244"/>
      <c r="DJ848" s="244"/>
      <c r="DK848" s="244"/>
      <c r="DL848" s="244"/>
      <c r="DM848" s="244"/>
      <c r="DN848" s="244"/>
      <c r="DO848" s="244"/>
      <c r="DP848" s="244"/>
      <c r="DQ848" s="244"/>
      <c r="DR848" s="244"/>
      <c r="DS848" s="244"/>
      <c r="DT848" s="244"/>
      <c r="DU848" s="244"/>
      <c r="DV848" s="244"/>
      <c r="DW848" s="244"/>
      <c r="DX848" s="244"/>
      <c r="DY848" s="244"/>
      <c r="DZ848" s="244"/>
      <c r="EA848" s="244"/>
    </row>
  </sheetData>
  <sheetProtection password="EE97" sheet="1" objects="1" scenarios="1"/>
  <autoFilter ref="BD1:BD848"/>
  <mergeCells count="4">
    <mergeCell ref="AV3:AW3"/>
    <mergeCell ref="AX3:AY3"/>
    <mergeCell ref="DO3:DP3"/>
    <mergeCell ref="CL3:CN3"/>
  </mergeCells>
  <printOptions horizontalCentered="1" verticalCentered="1"/>
  <pageMargins left="0.15748031496062992" right="0.5118110236220472" top="0.2362204724409449" bottom="0.2755905511811024" header="0.1968503937007874" footer="0.1968503937007874"/>
  <pageSetup horizontalDpi="600" verticalDpi="600" orientation="landscape" paperSize="9" scale="80" r:id="rId1"/>
  <headerFooter alignWithMargins="0">
    <oddFooter>&amp;CPagina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enrico.lamanna</dc:creator>
  <cp:keywords/>
  <dc:description/>
  <cp:lastModifiedBy>giancarlo.mariani.an</cp:lastModifiedBy>
  <cp:lastPrinted>2006-03-22T13:06:20Z</cp:lastPrinted>
  <dcterms:created xsi:type="dcterms:W3CDTF">2004-09-24T08:49:58Z</dcterms:created>
  <dcterms:modified xsi:type="dcterms:W3CDTF">2006-03-22T17:15:43Z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